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DENIC\Downloads\"/>
    </mc:Choice>
  </mc:AlternateContent>
  <xr:revisionPtr revIDLastSave="0" documentId="13_ncr:1_{101A9A05-43F3-4F27-B4E1-21CD73F81BB2}" xr6:coauthVersionLast="47" xr6:coauthVersionMax="47" xr10:uidLastSave="{00000000-0000-0000-0000-000000000000}"/>
  <bookViews>
    <workbookView xWindow="-110" yWindow="-110" windowWidth="19420" windowHeight="11500" tabRatio="751" xr2:uid="{00000000-000D-0000-FFFF-FFFF00000000}"/>
  </bookViews>
  <sheets>
    <sheet name="BON DE COMMANDE" sheetId="9" r:id="rId1"/>
    <sheet name="PACK COMPLET" sheetId="15" r:id="rId2"/>
    <sheet name="PACK LIGHT" sheetId="16" r:id="rId3"/>
    <sheet name="TSHIRT ENTR. MANCHE COURTE" sheetId="1" r:id="rId4"/>
    <sheet name="TSHIRT ENTR. MANCHE LONGUE" sheetId="11" r:id="rId5"/>
    <sheet name="SHORT" sheetId="3" r:id="rId6"/>
    <sheet name="TSHIRT COTON" sheetId="12" r:id="rId7"/>
    <sheet name="HOODIE" sheetId="13" r:id="rId8"/>
    <sheet name="JKT CAPUCHE" sheetId="14" r:id="rId9"/>
    <sheet name="TRAINING" sheetId="7" r:id="rId10"/>
    <sheet name="BAGAGERIE" sheetId="8" r:id="rId11"/>
    <sheet name="param" sheetId="2" state="hidden" r:id="rId1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7" i="9" l="1"/>
  <c r="F27" i="9"/>
  <c r="F26" i="9"/>
  <c r="F32" i="9"/>
  <c r="F31" i="9"/>
  <c r="F35" i="9"/>
  <c r="Q11" i="14"/>
  <c r="J23" i="13"/>
  <c r="J14" i="13"/>
  <c r="E26" i="9"/>
  <c r="F45" i="9"/>
  <c r="F44" i="9"/>
  <c r="E45" i="9"/>
  <c r="L68" i="14"/>
  <c r="J67" i="14"/>
  <c r="L65" i="14"/>
  <c r="L59" i="14"/>
  <c r="J58" i="14"/>
  <c r="L56" i="14"/>
  <c r="L46" i="14"/>
  <c r="J45" i="14"/>
  <c r="L43" i="14"/>
  <c r="L37" i="14"/>
  <c r="J36" i="14"/>
  <c r="L34" i="14"/>
  <c r="L24" i="14"/>
  <c r="J23" i="14"/>
  <c r="L21" i="14"/>
  <c r="L15" i="14"/>
  <c r="J14" i="14"/>
  <c r="L12" i="14"/>
  <c r="L68" i="13"/>
  <c r="J67" i="13"/>
  <c r="L65" i="13"/>
  <c r="L59" i="13"/>
  <c r="J58" i="13"/>
  <c r="L56" i="13"/>
  <c r="L46" i="13"/>
  <c r="J45" i="13"/>
  <c r="L43" i="13"/>
  <c r="L37" i="13"/>
  <c r="J36" i="13"/>
  <c r="L34" i="13"/>
  <c r="L24" i="13"/>
  <c r="L21" i="13"/>
  <c r="L15" i="13"/>
  <c r="L12" i="13"/>
  <c r="L68" i="12"/>
  <c r="J67" i="12"/>
  <c r="L65" i="12"/>
  <c r="L59" i="12"/>
  <c r="J58" i="12"/>
  <c r="L56" i="12"/>
  <c r="L46" i="12"/>
  <c r="J45" i="12"/>
  <c r="L43" i="12"/>
  <c r="L37" i="12"/>
  <c r="J36" i="12"/>
  <c r="L34" i="12"/>
  <c r="L24" i="12"/>
  <c r="J23" i="12"/>
  <c r="L21" i="12"/>
  <c r="L15" i="12"/>
  <c r="J14" i="12"/>
  <c r="L12" i="12"/>
  <c r="L46" i="11"/>
  <c r="J45" i="11"/>
  <c r="L43" i="11"/>
  <c r="L37" i="11"/>
  <c r="J36" i="11"/>
  <c r="L34" i="11"/>
  <c r="L24" i="11"/>
  <c r="J23" i="11"/>
  <c r="L21" i="11"/>
  <c r="L15" i="11"/>
  <c r="J14" i="11"/>
  <c r="L12" i="11"/>
  <c r="L68" i="1"/>
  <c r="J67" i="1"/>
  <c r="L65" i="1"/>
  <c r="L59" i="1"/>
  <c r="J58" i="1"/>
  <c r="L56" i="1"/>
  <c r="L46" i="1"/>
  <c r="J45" i="1"/>
  <c r="L43" i="1"/>
  <c r="L37" i="1"/>
  <c r="J36" i="1"/>
  <c r="L34" i="1"/>
  <c r="L24" i="1"/>
  <c r="J23" i="1"/>
  <c r="L21" i="1"/>
  <c r="L15" i="1"/>
  <c r="J14" i="1"/>
  <c r="L12" i="1"/>
  <c r="L86" i="16"/>
  <c r="J85" i="16"/>
  <c r="L83" i="16"/>
  <c r="L73" i="16"/>
  <c r="J72" i="16"/>
  <c r="L70" i="16"/>
  <c r="L57" i="16"/>
  <c r="J56" i="16"/>
  <c r="L54" i="16"/>
  <c r="L44" i="16"/>
  <c r="J43" i="16"/>
  <c r="L41" i="16"/>
  <c r="L28" i="16"/>
  <c r="J27" i="16"/>
  <c r="L25" i="16"/>
  <c r="L15" i="16"/>
  <c r="J14" i="16"/>
  <c r="L12" i="16"/>
  <c r="L95" i="15"/>
  <c r="J94" i="15"/>
  <c r="L92" i="15"/>
  <c r="L80" i="15"/>
  <c r="J79" i="15"/>
  <c r="L77" i="15"/>
  <c r="L62" i="15"/>
  <c r="J61" i="15"/>
  <c r="L59" i="15"/>
  <c r="L47" i="15"/>
  <c r="J46" i="15"/>
  <c r="L44" i="15"/>
  <c r="L30" i="15"/>
  <c r="J29" i="15"/>
  <c r="L27" i="15"/>
  <c r="L15" i="15"/>
  <c r="L12" i="15"/>
  <c r="J16" i="2"/>
  <c r="F101" i="15"/>
  <c r="F86" i="15"/>
  <c r="F68" i="15"/>
  <c r="F53" i="15"/>
  <c r="F36" i="15"/>
  <c r="F21" i="15"/>
  <c r="J27" i="2"/>
  <c r="E44" i="9"/>
  <c r="E36" i="9"/>
  <c r="E35" i="9"/>
  <c r="E32" i="9"/>
  <c r="E31" i="9"/>
  <c r="E28" i="9"/>
  <c r="E27" i="9"/>
  <c r="G45" i="9"/>
  <c r="G44" i="9"/>
  <c r="I5" i="16"/>
  <c r="I5" i="15"/>
  <c r="J14" i="15"/>
  <c r="I5" i="14"/>
  <c r="I5" i="13"/>
  <c r="I5" i="12"/>
  <c r="I5" i="11"/>
  <c r="H8" i="8"/>
  <c r="G41" i="9"/>
  <c r="G40" i="9"/>
  <c r="G39" i="9"/>
  <c r="G36" i="9"/>
  <c r="G35" i="9"/>
  <c r="G32" i="9"/>
  <c r="G31" i="9"/>
  <c r="G28" i="9"/>
  <c r="G27" i="9"/>
  <c r="G26" i="9"/>
  <c r="H17" i="8"/>
  <c r="H28" i="8"/>
  <c r="I5" i="7"/>
  <c r="I5" i="3"/>
  <c r="I5" i="1"/>
  <c r="E41" i="9"/>
  <c r="E40" i="9"/>
  <c r="E39" i="9"/>
  <c r="H36" i="9" l="1"/>
  <c r="H26" i="9"/>
  <c r="H35" i="9"/>
  <c r="H45" i="9"/>
  <c r="H44" i="9"/>
  <c r="H27" i="9"/>
  <c r="H31" i="9"/>
  <c r="H32" i="9"/>
  <c r="H28" i="9"/>
  <c r="H39" i="9"/>
  <c r="H40" i="9"/>
  <c r="H41" i="9"/>
</calcChain>
</file>

<file path=xl/sharedStrings.xml><?xml version="1.0" encoding="utf-8"?>
<sst xmlns="http://schemas.openxmlformats.org/spreadsheetml/2006/main" count="585" uniqueCount="91">
  <si>
    <t>Boutique RG Vaud La Côte</t>
  </si>
  <si>
    <t>1)</t>
  </si>
  <si>
    <t>Quantité :</t>
  </si>
  <si>
    <t>SHORT</t>
  </si>
  <si>
    <t>TSHIRT MANCHE LONGUE</t>
  </si>
  <si>
    <t>Femme</t>
  </si>
  <si>
    <t>Homme</t>
  </si>
  <si>
    <t>Junior</t>
  </si>
  <si>
    <t>S</t>
  </si>
  <si>
    <t>M</t>
  </si>
  <si>
    <t>L</t>
  </si>
  <si>
    <t>XL</t>
  </si>
  <si>
    <t>XS</t>
  </si>
  <si>
    <t>Mixte</t>
  </si>
  <si>
    <t>COLLECTION ENTRAINEMENT</t>
  </si>
  <si>
    <t>COLLECTION LOISIR COTON</t>
  </si>
  <si>
    <t>COLLECTION TRAINING POLYESTER</t>
  </si>
  <si>
    <t>SAC A DOS</t>
  </si>
  <si>
    <t>SAC DE SPORT</t>
  </si>
  <si>
    <t>27-30</t>
  </si>
  <si>
    <t>31-34</t>
  </si>
  <si>
    <t>35-38</t>
  </si>
  <si>
    <t>39-42</t>
  </si>
  <si>
    <t>43-46</t>
  </si>
  <si>
    <t>SOCKS</t>
  </si>
  <si>
    <t>BAGAGERIE</t>
  </si>
  <si>
    <t>Emplacement</t>
  </si>
  <si>
    <t>Cœur</t>
  </si>
  <si>
    <t>Manche</t>
  </si>
  <si>
    <t>Flocage</t>
  </si>
  <si>
    <t>Emplacement :</t>
  </si>
  <si>
    <t xml:space="preserve">Taille : </t>
  </si>
  <si>
    <t>2)</t>
  </si>
  <si>
    <t>3)</t>
  </si>
  <si>
    <t>Enfant</t>
  </si>
  <si>
    <t>TSHIRT</t>
  </si>
  <si>
    <t>Bagagerie</t>
  </si>
  <si>
    <t>Taille :</t>
  </si>
  <si>
    <t>Blanc</t>
  </si>
  <si>
    <t>Noir</t>
  </si>
  <si>
    <t>Couleur :</t>
  </si>
  <si>
    <t xml:space="preserve">T-shirt manche courte (synthétique) : </t>
  </si>
  <si>
    <t>T-Shirt manche courte</t>
  </si>
  <si>
    <t>Short</t>
  </si>
  <si>
    <t>Quantité</t>
  </si>
  <si>
    <t>Total</t>
  </si>
  <si>
    <t>T-Shirt manche longue</t>
  </si>
  <si>
    <t>Collection Entraînement</t>
  </si>
  <si>
    <t>Hoodie</t>
  </si>
  <si>
    <t xml:space="preserve">Collection Training </t>
  </si>
  <si>
    <t xml:space="preserve">Collection Loisir </t>
  </si>
  <si>
    <t>JKT Capuche</t>
  </si>
  <si>
    <t>Sac à dos</t>
  </si>
  <si>
    <t>Sac de sport</t>
  </si>
  <si>
    <t>Chaussettes</t>
  </si>
  <si>
    <t xml:space="preserve">T-shirt manche longue (synthétique) : </t>
  </si>
  <si>
    <t>Prix unit.</t>
  </si>
  <si>
    <t>Training</t>
  </si>
  <si>
    <t>PRIX</t>
  </si>
  <si>
    <t xml:space="preserve">Short (synthétique) : </t>
  </si>
  <si>
    <t xml:space="preserve">T-Shirt manche courte (coton) : </t>
  </si>
  <si>
    <t xml:space="preserve">Hoodie (coton) : </t>
  </si>
  <si>
    <t xml:space="preserve">JKT Capuche (polyester) : </t>
  </si>
  <si>
    <t xml:space="preserve">Training (polyester) : </t>
  </si>
  <si>
    <t xml:space="preserve">Sac à dos : </t>
  </si>
  <si>
    <t>Sac de sport :</t>
  </si>
  <si>
    <t>Chaussettes :</t>
  </si>
  <si>
    <t>Dos</t>
  </si>
  <si>
    <t>Flocage supplémentaire :</t>
  </si>
  <si>
    <t>Max. 10 caractères :</t>
  </si>
  <si>
    <t>Libellé</t>
  </si>
  <si>
    <t>Numéro ou max. 10 caractères :</t>
  </si>
  <si>
    <t>Flocage offert</t>
  </si>
  <si>
    <t>Flocage supp.</t>
  </si>
  <si>
    <t>Adulte - Unisexe</t>
  </si>
  <si>
    <t>PACK COMPLET</t>
  </si>
  <si>
    <t>Pack</t>
  </si>
  <si>
    <t>Complet</t>
  </si>
  <si>
    <t>Light</t>
  </si>
  <si>
    <t>Pack Homme</t>
  </si>
  <si>
    <t>T-Shirt</t>
  </si>
  <si>
    <t>Manche courte</t>
  </si>
  <si>
    <t>Manche longue</t>
  </si>
  <si>
    <t>Type :</t>
  </si>
  <si>
    <t>Sac</t>
  </si>
  <si>
    <t>PACK LIGHT</t>
  </si>
  <si>
    <t>Pas de flocage</t>
  </si>
  <si>
    <t>raphael.guex@gmail.com</t>
  </si>
  <si>
    <t>Bon de commande récapitulatif</t>
  </si>
  <si>
    <t>T-shirt + Short + Chaussettes</t>
  </si>
  <si>
    <t>T-shirt + Short + Chaussettes +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</si>
</sst>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CHF]\ * #,##0.00_-;\-[$CHF]\ * #,##0.00_-;_-[$CHF]\ * &quot;-&quot;??_-;_-@_-"/>
  </numFmts>
  <fonts count="16" x14ac:knownFonts="1">
    <font>
      <sz val="12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u/>
      <sz val="12"/>
      <color rgb="FF0563C1"/>
      <name val="Calibri"/>
      <family val="2"/>
      <charset val="1"/>
    </font>
    <font>
      <b/>
      <sz val="22"/>
      <color rgb="FF000000"/>
      <name val="Arial"/>
      <family val="2"/>
      <charset val="1"/>
    </font>
    <font>
      <b/>
      <sz val="16"/>
      <color rgb="FF000000"/>
      <name val="Calibri"/>
      <family val="2"/>
      <charset val="1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i/>
      <sz val="12"/>
      <color rgb="FF000000"/>
      <name val="Arial"/>
      <family val="2"/>
    </font>
    <font>
      <sz val="11"/>
      <color rgb="FF000000"/>
      <name val="Segoe UI"/>
      <family val="2"/>
    </font>
    <font>
      <b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132">
    <xf numFmtId="0" fontId="0" fillId="0" borderId="0" xfId="0"/>
    <xf numFmtId="0" fontId="2" fillId="0" borderId="0" xfId="1" applyBorder="1" applyProtection="1"/>
    <xf numFmtId="0" fontId="0" fillId="0" borderId="0" xfId="1" applyFont="1" applyBorder="1" applyProtection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3" xfId="0" applyBorder="1"/>
    <xf numFmtId="16" fontId="0" fillId="0" borderId="6" xfId="0" applyNumberFormat="1" applyBorder="1" applyAlignment="1">
      <alignment horizontal="center"/>
    </xf>
    <xf numFmtId="0" fontId="0" fillId="0" borderId="12" xfId="0" applyBorder="1"/>
    <xf numFmtId="0" fontId="6" fillId="0" borderId="10" xfId="0" applyFont="1" applyBorder="1"/>
    <xf numFmtId="0" fontId="6" fillId="0" borderId="15" xfId="0" applyFont="1" applyBorder="1"/>
    <xf numFmtId="0" fontId="5" fillId="0" borderId="13" xfId="0" applyFont="1" applyBorder="1" applyAlignment="1">
      <alignment horizontal="center"/>
    </xf>
    <xf numFmtId="0" fontId="0" fillId="0" borderId="17" xfId="1" applyFont="1" applyBorder="1" applyProtection="1"/>
    <xf numFmtId="0" fontId="0" fillId="0" borderId="22" xfId="1" applyFont="1" applyBorder="1" applyProtection="1"/>
    <xf numFmtId="164" fontId="6" fillId="0" borderId="0" xfId="1" applyNumberFormat="1" applyFont="1" applyBorder="1" applyProtection="1"/>
    <xf numFmtId="0" fontId="0" fillId="0" borderId="2" xfId="0" applyBorder="1"/>
    <xf numFmtId="0" fontId="0" fillId="0" borderId="4" xfId="0" applyBorder="1"/>
    <xf numFmtId="0" fontId="5" fillId="0" borderId="14" xfId="0" applyFont="1" applyBorder="1" applyAlignment="1">
      <alignment horizontal="center"/>
    </xf>
    <xf numFmtId="0" fontId="7" fillId="0" borderId="19" xfId="1" applyFont="1" applyBorder="1" applyProtection="1"/>
    <xf numFmtId="0" fontId="0" fillId="0" borderId="15" xfId="0" applyBorder="1"/>
    <xf numFmtId="0" fontId="6" fillId="0" borderId="1" xfId="0" applyFont="1" applyBorder="1"/>
    <xf numFmtId="0" fontId="0" fillId="0" borderId="1" xfId="0" applyBorder="1" applyProtection="1">
      <protection locked="0"/>
    </xf>
    <xf numFmtId="14" fontId="1" fillId="0" borderId="0" xfId="0" applyNumberFormat="1" applyFont="1"/>
    <xf numFmtId="0" fontId="10" fillId="0" borderId="0" xfId="0" applyFont="1" applyAlignment="1">
      <alignment horizontal="center"/>
    </xf>
    <xf numFmtId="0" fontId="12" fillId="0" borderId="0" xfId="0" applyFont="1"/>
    <xf numFmtId="14" fontId="12" fillId="0" borderId="0" xfId="0" applyNumberFormat="1" applyFont="1"/>
    <xf numFmtId="164" fontId="11" fillId="0" borderId="11" xfId="0" applyNumberFormat="1" applyFont="1" applyBorder="1"/>
    <xf numFmtId="0" fontId="0" fillId="0" borderId="11" xfId="0" applyBorder="1"/>
    <xf numFmtId="0" fontId="11" fillId="0" borderId="11" xfId="0" applyFont="1" applyBorder="1"/>
    <xf numFmtId="0" fontId="11" fillId="0" borderId="12" xfId="0" applyFont="1" applyBorder="1"/>
    <xf numFmtId="0" fontId="11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6" xfId="0" applyFont="1" applyBorder="1" applyAlignment="1">
      <alignment horizontal="center"/>
    </xf>
    <xf numFmtId="0" fontId="4" fillId="0" borderId="5" xfId="0" applyFont="1" applyBorder="1"/>
    <xf numFmtId="14" fontId="0" fillId="0" borderId="0" xfId="0" applyNumberForma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4" fontId="1" fillId="0" borderId="8" xfId="0" applyNumberFormat="1" applyFont="1" applyBorder="1"/>
    <xf numFmtId="0" fontId="0" fillId="0" borderId="8" xfId="0" applyBorder="1"/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11" fillId="0" borderId="25" xfId="0" applyNumberFormat="1" applyFont="1" applyBorder="1"/>
    <xf numFmtId="0" fontId="11" fillId="0" borderId="25" xfId="0" applyFont="1" applyBorder="1"/>
    <xf numFmtId="0" fontId="11" fillId="0" borderId="26" xfId="0" applyFont="1" applyBorder="1"/>
    <xf numFmtId="164" fontId="11" fillId="0" borderId="0" xfId="0" applyNumberFormat="1" applyFont="1"/>
    <xf numFmtId="0" fontId="11" fillId="0" borderId="0" xfId="0" applyFont="1"/>
    <xf numFmtId="0" fontId="4" fillId="0" borderId="0" xfId="0" applyFont="1"/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3" xfId="0" applyBorder="1"/>
    <xf numFmtId="0" fontId="4" fillId="0" borderId="4" xfId="0" applyFont="1" applyBorder="1" applyAlignment="1">
      <alignment horizontal="center"/>
    </xf>
    <xf numFmtId="0" fontId="0" fillId="0" borderId="14" xfId="0" applyBorder="1" applyProtection="1">
      <protection locked="0"/>
    </xf>
    <xf numFmtId="0" fontId="0" fillId="0" borderId="16" xfId="0" applyBorder="1"/>
    <xf numFmtId="14" fontId="1" fillId="0" borderId="17" xfId="0" applyNumberFormat="1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6" fillId="0" borderId="0" xfId="0" applyFont="1"/>
    <xf numFmtId="0" fontId="0" fillId="0" borderId="20" xfId="0" applyBorder="1"/>
    <xf numFmtId="14" fontId="13" fillId="0" borderId="0" xfId="0" applyNumberFormat="1" applyFont="1"/>
    <xf numFmtId="0" fontId="5" fillId="0" borderId="0" xfId="0" applyFont="1"/>
    <xf numFmtId="0" fontId="0" fillId="0" borderId="21" xfId="0" applyBorder="1"/>
    <xf numFmtId="14" fontId="1" fillId="0" borderId="22" xfId="0" applyNumberFormat="1" applyFont="1" applyBorder="1"/>
    <xf numFmtId="0" fontId="0" fillId="0" borderId="22" xfId="0" applyBorder="1"/>
    <xf numFmtId="0" fontId="0" fillId="0" borderId="23" xfId="0" applyBorder="1"/>
    <xf numFmtId="0" fontId="14" fillId="0" borderId="0" xfId="0" applyFont="1" applyAlignment="1">
      <alignment vertical="center"/>
    </xf>
    <xf numFmtId="14" fontId="5" fillId="0" borderId="0" xfId="0" applyNumberFormat="1" applyFont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0" fillId="0" borderId="10" xfId="0" applyBorder="1"/>
    <xf numFmtId="0" fontId="6" fillId="0" borderId="13" xfId="0" applyFont="1" applyBorder="1" applyAlignment="1">
      <alignment horizontal="center"/>
    </xf>
    <xf numFmtId="0" fontId="0" fillId="6" borderId="1" xfId="0" applyFill="1" applyBorder="1"/>
    <xf numFmtId="164" fontId="0" fillId="0" borderId="13" xfId="0" applyNumberFormat="1" applyBorder="1"/>
    <xf numFmtId="0" fontId="0" fillId="6" borderId="13" xfId="0" applyFill="1" applyBorder="1"/>
    <xf numFmtId="0" fontId="0" fillId="6" borderId="14" xfId="0" applyFill="1" applyBorder="1"/>
    <xf numFmtId="164" fontId="0" fillId="0" borderId="14" xfId="0" applyNumberFormat="1" applyBorder="1"/>
    <xf numFmtId="164" fontId="0" fillId="6" borderId="1" xfId="0" applyNumberFormat="1" applyFill="1" applyBorder="1"/>
    <xf numFmtId="164" fontId="7" fillId="0" borderId="11" xfId="0" applyNumberFormat="1" applyFont="1" applyBorder="1"/>
    <xf numFmtId="164" fontId="7" fillId="0" borderId="12" xfId="0" applyNumberFormat="1" applyFont="1" applyBorder="1"/>
    <xf numFmtId="0" fontId="2" fillId="0" borderId="0" xfId="1" applyProtection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5" fillId="0" borderId="0" xfId="0" applyFont="1" applyAlignment="1" applyProtection="1">
      <alignment horizontal="center"/>
      <protection locked="0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11" fillId="0" borderId="0" xfId="0" applyFont="1" applyAlignment="1">
      <alignment horizontal="right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11" fillId="0" borderId="10" xfId="0" applyFont="1" applyBorder="1" applyAlignment="1">
      <alignment horizontal="right"/>
    </xf>
    <xf numFmtId="0" fontId="11" fillId="0" borderId="11" xfId="0" applyFont="1" applyBorder="1" applyAlignment="1">
      <alignment horizontal="right"/>
    </xf>
    <xf numFmtId="0" fontId="11" fillId="0" borderId="24" xfId="0" applyFont="1" applyBorder="1" applyAlignment="1">
      <alignment horizontal="right"/>
    </xf>
    <xf numFmtId="0" fontId="11" fillId="0" borderId="25" xfId="0" applyFont="1" applyBorder="1" applyAlignment="1">
      <alignment horizontal="right"/>
    </xf>
    <xf numFmtId="0" fontId="11" fillId="0" borderId="0" xfId="0" applyFont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1.png"/><Relationship Id="rId4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9.png"/><Relationship Id="rId1" Type="http://schemas.openxmlformats.org/officeDocument/2006/relationships/image" Target="../media/image10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5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6.png"/><Relationship Id="rId1" Type="http://schemas.openxmlformats.org/officeDocument/2006/relationships/image" Target="../media/image7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154196</xdr:colOff>
      <xdr:row>0</xdr:row>
      <xdr:rowOff>97459</xdr:rowOff>
    </xdr:from>
    <xdr:to>
      <xdr:col>11</xdr:col>
      <xdr:colOff>38100</xdr:colOff>
      <xdr:row>21</xdr:row>
      <xdr:rowOff>57978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33CC9B5-4B1E-D0C8-8580-5C0A5ABB2F21}"/>
            </a:ext>
          </a:extLst>
        </xdr:cNvPr>
        <xdr:cNvSpPr txBox="1"/>
      </xdr:nvSpPr>
      <xdr:spPr>
        <a:xfrm>
          <a:off x="154196" y="97459"/>
          <a:ext cx="8627854" cy="5342144"/>
        </a:xfrm>
        <a:prstGeom prst="rect">
          <a:avLst/>
        </a:prstGeom>
        <a:noFill/>
        <a:ln w="2857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601456</xdr:colOff>
      <xdr:row>1</xdr:row>
      <xdr:rowOff>29956</xdr:rowOff>
    </xdr:from>
    <xdr:to>
      <xdr:col>8</xdr:col>
      <xdr:colOff>1</xdr:colOff>
      <xdr:row>2</xdr:row>
      <xdr:rowOff>68194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442EB61-235E-6EF3-F009-64927910D54E}"/>
            </a:ext>
          </a:extLst>
        </xdr:cNvPr>
        <xdr:cNvSpPr txBox="1"/>
      </xdr:nvSpPr>
      <xdr:spPr>
        <a:xfrm>
          <a:off x="601456" y="162478"/>
          <a:ext cx="6157154" cy="39439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Bienvenue dans la boutique RG Vaud La</a:t>
          </a:r>
          <a:r>
            <a:rPr lang="fr-FR" sz="20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Côte</a:t>
          </a:r>
          <a:endParaRPr lang="fr-FR" sz="20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fr-FR" sz="2000" b="1"/>
        </a:p>
      </xdr:txBody>
    </xdr:sp>
    <xdr:clientData/>
  </xdr:twoCellAnchor>
  <xdr:twoCellAnchor>
    <xdr:from>
      <xdr:col>0</xdr:col>
      <xdr:colOff>238125</xdr:colOff>
      <xdr:row>3</xdr:row>
      <xdr:rowOff>46521</xdr:rowOff>
    </xdr:from>
    <xdr:to>
      <xdr:col>8</xdr:col>
      <xdr:colOff>295275</xdr:colOff>
      <xdr:row>5</xdr:row>
      <xdr:rowOff>161925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AF453C3-84BE-8EAB-6985-1413D33D0AC2}"/>
            </a:ext>
          </a:extLst>
        </xdr:cNvPr>
        <xdr:cNvSpPr txBox="1"/>
      </xdr:nvSpPr>
      <xdr:spPr>
        <a:xfrm>
          <a:off x="238125" y="798996"/>
          <a:ext cx="6829425" cy="61070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Complétez les différentes rubriques de ce fichier pour sélectionner les articles souhaités. </a:t>
          </a:r>
          <a:b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 bon de commande récapitulatif situé en bas se mettra automatiquement à jour en fonction de vos choix.</a:t>
          </a:r>
        </a:p>
      </xdr:txBody>
    </xdr:sp>
    <xdr:clientData/>
  </xdr:twoCellAnchor>
  <xdr:twoCellAnchor>
    <xdr:from>
      <xdr:col>0</xdr:col>
      <xdr:colOff>285751</xdr:colOff>
      <xdr:row>5</xdr:row>
      <xdr:rowOff>145361</xdr:rowOff>
    </xdr:from>
    <xdr:to>
      <xdr:col>10</xdr:col>
      <xdr:colOff>285750</xdr:colOff>
      <xdr:row>10</xdr:row>
      <xdr:rowOff>196850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AFE0DC8-36B0-454F-AAF7-86F004F6F05D}"/>
            </a:ext>
          </a:extLst>
        </xdr:cNvPr>
        <xdr:cNvSpPr txBox="1"/>
      </xdr:nvSpPr>
      <xdr:spPr>
        <a:xfrm>
          <a:off x="285751" y="1412186"/>
          <a:ext cx="8086724" cy="1337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 fontAlgn="t"/>
          <a: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Comment</a:t>
          </a:r>
          <a:r>
            <a:rPr lang="fr-F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commander ?</a:t>
          </a:r>
          <a:br>
            <a:rPr lang="fr-F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fr-F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Complétez votre sélection d'articles dans le fichier.</a:t>
          </a:r>
        </a:p>
        <a:p>
          <a:pPr lvl="0" fontAlgn="t"/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Vérifiez le récapitulatif de votre commande en bas de page.</a:t>
          </a:r>
        </a:p>
        <a:p>
          <a:pPr lvl="0" fontAlgn="t"/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Effectuez le paiement en utilisant le QR code ci-dessous.</a:t>
          </a:r>
        </a:p>
        <a:p>
          <a:pPr lvl="0" fontAlgn="t"/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Lors du virement, merci d'indiquer la référence suivante : </a:t>
          </a:r>
          <a: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"Boutique + Nom Prénom"</a:t>
          </a:r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lvl="0" fontAlgn="t"/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Enregistrez ensuite le fichier complété et renvoyez-le à l'adresse suivante : </a:t>
          </a:r>
          <a: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raphael.guex@gmail.com</a:t>
          </a:r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0</xdr:col>
      <xdr:colOff>187325</xdr:colOff>
      <xdr:row>11</xdr:row>
      <xdr:rowOff>6350</xdr:rowOff>
    </xdr:from>
    <xdr:to>
      <xdr:col>10</xdr:col>
      <xdr:colOff>352425</xdr:colOff>
      <xdr:row>13</xdr:row>
      <xdr:rowOff>20432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9939108-280D-430F-94B0-198CFA0E4263}"/>
            </a:ext>
          </a:extLst>
        </xdr:cNvPr>
        <xdr:cNvSpPr txBox="1"/>
      </xdr:nvSpPr>
      <xdr:spPr>
        <a:xfrm>
          <a:off x="187325" y="2816225"/>
          <a:ext cx="8251825" cy="5284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fontAlgn="t"/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⚠️ </a:t>
          </a:r>
          <a: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Afin de garantir une livraison avant Noël, les commandes doivent être transmises </a:t>
          </a:r>
          <a:b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au plus tard le 20 novembre</a:t>
          </a:r>
          <a: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fr-FR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187463</xdr:colOff>
      <xdr:row>18</xdr:row>
      <xdr:rowOff>95527</xdr:rowOff>
    </xdr:from>
    <xdr:to>
      <xdr:col>8</xdr:col>
      <xdr:colOff>266700</xdr:colOff>
      <xdr:row>20</xdr:row>
      <xdr:rowOff>238126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B3B09E6-4C17-4A76-B91C-5E9B2138E9F5}"/>
            </a:ext>
          </a:extLst>
        </xdr:cNvPr>
        <xdr:cNvSpPr txBox="1"/>
      </xdr:nvSpPr>
      <xdr:spPr>
        <a:xfrm>
          <a:off x="187463" y="4705627"/>
          <a:ext cx="6851512" cy="6569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❓ Besoin d'aide ?</a:t>
          </a:r>
          <a:endParaRPr lang="fr-FR" b="1">
            <a:effectLst/>
          </a:endParaRPr>
        </a:p>
        <a:p>
          <a:pPr algn="ctr" eaLnBrk="1" fontAlgn="auto" latinLnBrk="0" hangingPunct="1"/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question concernant la boutique, les articles ou la commande, contactez-nous à </a:t>
          </a:r>
          <a: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fr-FR" b="1">
            <a:effectLst/>
          </a:endParaRPr>
        </a:p>
        <a:p>
          <a:pPr algn="ctr" eaLnBrk="1" fontAlgn="auto" latinLnBrk="0" hangingPunct="1"/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Merci pour votre soutien au</a:t>
          </a:r>
          <a:r>
            <a:rPr lang="fr-F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RG Vaud La Côte</a:t>
          </a:r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! 🤾‍♂️🤾‍♀️</a:t>
          </a:r>
          <a:endParaRPr lang="fr-FR">
            <a:effectLst/>
          </a:endParaRPr>
        </a:p>
      </xdr:txBody>
    </xdr:sp>
    <xdr:clientData/>
  </xdr:twoCellAnchor>
  <xdr:twoCellAnchor editAs="oneCell">
    <xdr:from>
      <xdr:col>8</xdr:col>
      <xdr:colOff>171450</xdr:colOff>
      <xdr:row>0</xdr:row>
      <xdr:rowOff>121339</xdr:rowOff>
    </xdr:from>
    <xdr:to>
      <xdr:col>11</xdr:col>
      <xdr:colOff>28575</xdr:colOff>
      <xdr:row>6</xdr:row>
      <xdr:rowOff>81585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9AB0D15-EE4F-505A-A0A3-52BC50D1C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43725" y="121339"/>
          <a:ext cx="1828800" cy="1455671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304800</xdr:colOff>
      <xdr:row>13</xdr:row>
      <xdr:rowOff>44450</xdr:rowOff>
    </xdr:to>
    <xdr:sp macro="" textlink="">
      <xdr:nvSpPr>
        <xdr:cNvPr id="11265" name="AutoShape 1">
          <a:extLst>
            <a:ext uri="{FF2B5EF4-FFF2-40B4-BE49-F238E27FC236}">
              <a16:creationId xmlns:a16="http://schemas.microsoft.com/office/drawing/2014/main" id="{53F22512-BA2E-D5F7-BAE5-2612C252BED3}"/>
            </a:ext>
          </a:extLst>
        </xdr:cNvPr>
        <xdr:cNvSpPr>
          <a:spLocks noChangeAspect="1" noChangeArrowheads="1"/>
        </xdr:cNvSpPr>
      </xdr:nvSpPr>
      <xdr:spPr bwMode="auto">
        <a:xfrm>
          <a:off x="9417050" y="3041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179167</xdr:colOff>
      <xdr:row>12</xdr:row>
      <xdr:rowOff>57150</xdr:rowOff>
    </xdr:from>
    <xdr:to>
      <xdr:col>10</xdr:col>
      <xdr:colOff>501650</xdr:colOff>
      <xdr:row>19</xdr:row>
      <xdr:rowOff>2328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125DC93-D22E-6B49-4B89-0350D3C072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878" t="16064" r="45370" b="26205"/>
        <a:stretch>
          <a:fillRect/>
        </a:stretch>
      </xdr:blipFill>
      <xdr:spPr>
        <a:xfrm>
          <a:off x="6951442" y="3124200"/>
          <a:ext cx="1636933" cy="1745403"/>
        </a:xfrm>
        <a:prstGeom prst="rect">
          <a:avLst/>
        </a:prstGeom>
      </xdr:spPr>
    </xdr:pic>
    <xdr:clientData/>
  </xdr:twoCellAnchor>
  <xdr:twoCellAnchor>
    <xdr:from>
      <xdr:col>0</xdr:col>
      <xdr:colOff>311152</xdr:colOff>
      <xdr:row>14</xdr:row>
      <xdr:rowOff>18362</xdr:rowOff>
    </xdr:from>
    <xdr:to>
      <xdr:col>7</xdr:col>
      <xdr:colOff>990600</xdr:colOff>
      <xdr:row>17</xdr:row>
      <xdr:rowOff>44451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6F269A6F-8F8F-4FBC-B8D7-1009464ECA2D}"/>
            </a:ext>
          </a:extLst>
        </xdr:cNvPr>
        <xdr:cNvSpPr txBox="1"/>
      </xdr:nvSpPr>
      <xdr:spPr>
        <a:xfrm>
          <a:off x="311152" y="3599762"/>
          <a:ext cx="6203948" cy="7976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t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Paiement</a:t>
          </a:r>
        </a:p>
        <a:p>
          <a:pPr fontAlgn="t"/>
          <a:br>
            <a:rPr lang="fr-F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Merci d'utiliser le QR code ci-dessous pour effectuer votre virement en mentionnant impérativement : </a:t>
          </a:r>
          <a: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Boutique + Nom Prénom</a:t>
          </a:r>
          <a:endParaRPr lang="fr-FR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5525</xdr:colOff>
      <xdr:row>5</xdr:row>
      <xdr:rowOff>24073</xdr:rowOff>
    </xdr:from>
    <xdr:to>
      <xdr:col>2</xdr:col>
      <xdr:colOff>437031</xdr:colOff>
      <xdr:row>5</xdr:row>
      <xdr:rowOff>2226007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6E07D0-5E0C-4335-A786-FE6044B8A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2554" y="1245514"/>
          <a:ext cx="1596918" cy="2201934"/>
        </a:xfrm>
        <a:prstGeom prst="rect">
          <a:avLst/>
        </a:prstGeom>
      </xdr:spPr>
    </xdr:pic>
    <xdr:clientData/>
  </xdr:twoCellAnchor>
  <xdr:twoCellAnchor editAs="oneCell">
    <xdr:from>
      <xdr:col>2</xdr:col>
      <xdr:colOff>836440</xdr:colOff>
      <xdr:row>5</xdr:row>
      <xdr:rowOff>952501</xdr:rowOff>
    </xdr:from>
    <xdr:to>
      <xdr:col>4</xdr:col>
      <xdr:colOff>254971</xdr:colOff>
      <xdr:row>5</xdr:row>
      <xdr:rowOff>3247033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75E0E18-B1E5-4184-AC4E-2A159798A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881" y="2173942"/>
          <a:ext cx="1424384" cy="2294532"/>
        </a:xfrm>
        <a:prstGeom prst="rect">
          <a:avLst/>
        </a:prstGeom>
      </xdr:spPr>
    </xdr:pic>
    <xdr:clientData/>
  </xdr:twoCellAnchor>
  <xdr:twoCellAnchor editAs="oneCell">
    <xdr:from>
      <xdr:col>5</xdr:col>
      <xdr:colOff>433028</xdr:colOff>
      <xdr:row>5</xdr:row>
      <xdr:rowOff>560294</xdr:rowOff>
    </xdr:from>
    <xdr:to>
      <xdr:col>6</xdr:col>
      <xdr:colOff>801926</xdr:colOff>
      <xdr:row>5</xdr:row>
      <xdr:rowOff>2474974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0467C99-59CF-4A23-8C49-2376BFC09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70557" y="1781735"/>
          <a:ext cx="1399840" cy="1914680"/>
        </a:xfrm>
        <a:prstGeom prst="rect">
          <a:avLst/>
        </a:prstGeom>
      </xdr:spPr>
    </xdr:pic>
    <xdr:clientData/>
  </xdr:twoCellAnchor>
  <xdr:twoCellAnchor editAs="oneCell">
    <xdr:from>
      <xdr:col>11</xdr:col>
      <xdr:colOff>976983</xdr:colOff>
      <xdr:row>5</xdr:row>
      <xdr:rowOff>1255059</xdr:rowOff>
    </xdr:from>
    <xdr:to>
      <xdr:col>12</xdr:col>
      <xdr:colOff>332206</xdr:colOff>
      <xdr:row>5</xdr:row>
      <xdr:rowOff>2872775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FA795ED-41BC-41DF-91F4-DE8F85300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059601" y="2476500"/>
          <a:ext cx="1887752" cy="1617716"/>
        </a:xfrm>
        <a:prstGeom prst="rect">
          <a:avLst/>
        </a:prstGeom>
      </xdr:spPr>
    </xdr:pic>
    <xdr:clientData/>
  </xdr:twoCellAnchor>
  <xdr:twoCellAnchor editAs="oneCell">
    <xdr:from>
      <xdr:col>10</xdr:col>
      <xdr:colOff>470647</xdr:colOff>
      <xdr:row>4</xdr:row>
      <xdr:rowOff>203316</xdr:rowOff>
    </xdr:from>
    <xdr:to>
      <xdr:col>11</xdr:col>
      <xdr:colOff>1106037</xdr:colOff>
      <xdr:row>5</xdr:row>
      <xdr:rowOff>1903236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5294887-788E-4F70-9543-E40AA7DC9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12823" y="1054963"/>
          <a:ext cx="1475832" cy="2069714"/>
        </a:xfrm>
        <a:prstGeom prst="rect">
          <a:avLst/>
        </a:prstGeom>
      </xdr:spPr>
    </xdr:pic>
    <xdr:clientData/>
  </xdr:twoCellAnchor>
  <xdr:twoCellAnchor>
    <xdr:from>
      <xdr:col>1</xdr:col>
      <xdr:colOff>952500</xdr:colOff>
      <xdr:row>5</xdr:row>
      <xdr:rowOff>369795</xdr:rowOff>
    </xdr:from>
    <xdr:to>
      <xdr:col>3</xdr:col>
      <xdr:colOff>156883</xdr:colOff>
      <xdr:row>5</xdr:row>
      <xdr:rowOff>2678207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F11BF9D2-D9C8-E17A-1D5D-6E6C6DAB8524}"/>
            </a:ext>
          </a:extLst>
        </xdr:cNvPr>
        <xdr:cNvCxnSpPr/>
      </xdr:nvCxnSpPr>
      <xdr:spPr>
        <a:xfrm flipH="1">
          <a:off x="1389529" y="1591236"/>
          <a:ext cx="1490383" cy="2308412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398929</xdr:colOff>
      <xdr:row>5</xdr:row>
      <xdr:rowOff>398930</xdr:rowOff>
    </xdr:from>
    <xdr:to>
      <xdr:col>11</xdr:col>
      <xdr:colOff>1889312</xdr:colOff>
      <xdr:row>5</xdr:row>
      <xdr:rowOff>2707342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BAD2AB1E-BB47-44A5-B6BC-6F381BBC1F78}"/>
            </a:ext>
          </a:extLst>
        </xdr:cNvPr>
        <xdr:cNvCxnSpPr/>
      </xdr:nvCxnSpPr>
      <xdr:spPr>
        <a:xfrm flipH="1">
          <a:off x="11481547" y="1620371"/>
          <a:ext cx="1490383" cy="2308412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354623</xdr:colOff>
      <xdr:row>5</xdr:row>
      <xdr:rowOff>1328415</xdr:rowOff>
    </xdr:from>
    <xdr:to>
      <xdr:col>7</xdr:col>
      <xdr:colOff>681404</xdr:colOff>
      <xdr:row>5</xdr:row>
      <xdr:rowOff>1688415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F37BBDAB-AF87-067D-D376-F3231FFEC258}"/>
            </a:ext>
          </a:extLst>
        </xdr:cNvPr>
        <xdr:cNvGrpSpPr/>
      </xdr:nvGrpSpPr>
      <xdr:grpSpPr>
        <a:xfrm>
          <a:off x="6704623" y="2561062"/>
          <a:ext cx="326781" cy="360000"/>
          <a:chOff x="14803315" y="863370"/>
          <a:chExt cx="326781" cy="360000"/>
        </a:xfrm>
      </xdr:grpSpPr>
      <xdr:cxnSp macro="">
        <xdr:nvCxnSpPr>
          <xdr:cNvPr id="15" name="Straight Connector 14">
            <a:extLst>
              <a:ext uri="{FF2B5EF4-FFF2-40B4-BE49-F238E27FC236}">
                <a16:creationId xmlns:a16="http://schemas.microsoft.com/office/drawing/2014/main" id="{93B9819D-38A2-4E04-9135-420D1BA59010}"/>
              </a:ext>
            </a:extLst>
          </xdr:cNvPr>
          <xdr:cNvCxnSpPr/>
        </xdr:nvCxnSpPr>
        <xdr:spPr>
          <a:xfrm>
            <a:off x="14968129" y="863370"/>
            <a:ext cx="0" cy="36000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Straight Connector 16">
            <a:extLst>
              <a:ext uri="{FF2B5EF4-FFF2-40B4-BE49-F238E27FC236}">
                <a16:creationId xmlns:a16="http://schemas.microsoft.com/office/drawing/2014/main" id="{D078F136-4B84-4335-A4EE-B53ABCD9B6E2}"/>
              </a:ext>
            </a:extLst>
          </xdr:cNvPr>
          <xdr:cNvCxnSpPr/>
        </xdr:nvCxnSpPr>
        <xdr:spPr>
          <a:xfrm flipV="1">
            <a:off x="14803315" y="1047750"/>
            <a:ext cx="326781" cy="1638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652096</xdr:colOff>
      <xdr:row>5</xdr:row>
      <xdr:rowOff>1340137</xdr:rowOff>
    </xdr:from>
    <xdr:to>
      <xdr:col>5</xdr:col>
      <xdr:colOff>150935</xdr:colOff>
      <xdr:row>5</xdr:row>
      <xdr:rowOff>1700137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1DE6C505-8739-40DE-A0F2-2871160AC85B}"/>
            </a:ext>
          </a:extLst>
        </xdr:cNvPr>
        <xdr:cNvGrpSpPr/>
      </xdr:nvGrpSpPr>
      <xdr:grpSpPr>
        <a:xfrm>
          <a:off x="4260390" y="2572784"/>
          <a:ext cx="328074" cy="360000"/>
          <a:chOff x="14803315" y="863370"/>
          <a:chExt cx="326781" cy="360000"/>
        </a:xfrm>
      </xdr:grpSpPr>
      <xdr:cxnSp macro="">
        <xdr:nvCxnSpPr>
          <xdr:cNvPr id="26" name="Straight Connector 25">
            <a:extLst>
              <a:ext uri="{FF2B5EF4-FFF2-40B4-BE49-F238E27FC236}">
                <a16:creationId xmlns:a16="http://schemas.microsoft.com/office/drawing/2014/main" id="{15E1B293-830C-8D30-7A55-5573ED93CB79}"/>
              </a:ext>
            </a:extLst>
          </xdr:cNvPr>
          <xdr:cNvCxnSpPr/>
        </xdr:nvCxnSpPr>
        <xdr:spPr>
          <a:xfrm>
            <a:off x="14968129" y="863370"/>
            <a:ext cx="0" cy="36000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Straight Connector 26">
            <a:extLst>
              <a:ext uri="{FF2B5EF4-FFF2-40B4-BE49-F238E27FC236}">
                <a16:creationId xmlns:a16="http://schemas.microsoft.com/office/drawing/2014/main" id="{67BDA68B-4152-C0C8-36A9-96117FA68EB6}"/>
              </a:ext>
            </a:extLst>
          </xdr:cNvPr>
          <xdr:cNvCxnSpPr/>
        </xdr:nvCxnSpPr>
        <xdr:spPr>
          <a:xfrm flipV="1">
            <a:off x="14803315" y="1047750"/>
            <a:ext cx="326781" cy="1638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8</xdr:col>
      <xdr:colOff>156882</xdr:colOff>
      <xdr:row>5</xdr:row>
      <xdr:rowOff>452157</xdr:rowOff>
    </xdr:from>
    <xdr:to>
      <xdr:col>9</xdr:col>
      <xdr:colOff>421032</xdr:colOff>
      <xdr:row>5</xdr:row>
      <xdr:rowOff>2606861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36E413C1-79FA-4CDD-9C4E-696AC4939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306235" y="1673598"/>
          <a:ext cx="2135532" cy="2154704"/>
        </a:xfrm>
        <a:prstGeom prst="rect">
          <a:avLst/>
        </a:prstGeom>
      </xdr:spPr>
    </xdr:pic>
    <xdr:clientData/>
  </xdr:twoCellAnchor>
  <xdr:twoCellAnchor>
    <xdr:from>
      <xdr:col>8</xdr:col>
      <xdr:colOff>527797</xdr:colOff>
      <xdr:row>5</xdr:row>
      <xdr:rowOff>358588</xdr:rowOff>
    </xdr:from>
    <xdr:to>
      <xdr:col>9</xdr:col>
      <xdr:colOff>146798</xdr:colOff>
      <xdr:row>5</xdr:row>
      <xdr:rowOff>2667000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E4E6A8D8-59A9-460F-985F-0BBD66F32049}"/>
            </a:ext>
          </a:extLst>
        </xdr:cNvPr>
        <xdr:cNvCxnSpPr/>
      </xdr:nvCxnSpPr>
      <xdr:spPr>
        <a:xfrm flipH="1">
          <a:off x="7677150" y="1580029"/>
          <a:ext cx="1490383" cy="2308412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2151528</xdr:colOff>
      <xdr:row>0</xdr:row>
      <xdr:rowOff>67235</xdr:rowOff>
    </xdr:from>
    <xdr:to>
      <xdr:col>16</xdr:col>
      <xdr:colOff>3578</xdr:colOff>
      <xdr:row>5</xdr:row>
      <xdr:rowOff>739588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A2E4405-DFCC-419E-9324-A2799845A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234146" y="67235"/>
          <a:ext cx="2379226" cy="1893794"/>
        </a:xfrm>
        <a:prstGeom prst="rect">
          <a:avLst/>
        </a:prstGeom>
      </xdr:spPr>
    </xdr:pic>
    <xdr:clientData/>
  </xdr:twoCellAnchor>
  <xdr:twoCellAnchor>
    <xdr:from>
      <xdr:col>9</xdr:col>
      <xdr:colOff>865611</xdr:colOff>
      <xdr:row>5</xdr:row>
      <xdr:rowOff>1301521</xdr:rowOff>
    </xdr:from>
    <xdr:to>
      <xdr:col>9</xdr:col>
      <xdr:colOff>1192392</xdr:colOff>
      <xdr:row>5</xdr:row>
      <xdr:rowOff>1661521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FBB6A353-88B3-4DF6-A9B5-D0C9B6482434}"/>
            </a:ext>
          </a:extLst>
        </xdr:cNvPr>
        <xdr:cNvGrpSpPr/>
      </xdr:nvGrpSpPr>
      <xdr:grpSpPr>
        <a:xfrm>
          <a:off x="9890082" y="2534168"/>
          <a:ext cx="326781" cy="360000"/>
          <a:chOff x="14803315" y="863370"/>
          <a:chExt cx="326781" cy="360000"/>
        </a:xfrm>
      </xdr:grpSpPr>
      <xdr:cxnSp macro="">
        <xdr:nvCxnSpPr>
          <xdr:cNvPr id="10" name="Straight Connector 9">
            <a:extLst>
              <a:ext uri="{FF2B5EF4-FFF2-40B4-BE49-F238E27FC236}">
                <a16:creationId xmlns:a16="http://schemas.microsoft.com/office/drawing/2014/main" id="{C6C01E6D-1E6D-F6A3-374E-CD98C9FD67C7}"/>
              </a:ext>
            </a:extLst>
          </xdr:cNvPr>
          <xdr:cNvCxnSpPr/>
        </xdr:nvCxnSpPr>
        <xdr:spPr>
          <a:xfrm>
            <a:off x="14968129" y="863370"/>
            <a:ext cx="0" cy="36000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Straight Connector 10">
            <a:extLst>
              <a:ext uri="{FF2B5EF4-FFF2-40B4-BE49-F238E27FC236}">
                <a16:creationId xmlns:a16="http://schemas.microsoft.com/office/drawing/2014/main" id="{E7E8E1DA-7D16-DD47-1E98-E8C8A7BE55AA}"/>
              </a:ext>
            </a:extLst>
          </xdr:cNvPr>
          <xdr:cNvCxnSpPr/>
        </xdr:nvCxnSpPr>
        <xdr:spPr>
          <a:xfrm flipV="1">
            <a:off x="14803315" y="1047750"/>
            <a:ext cx="326781" cy="1638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5525</xdr:colOff>
      <xdr:row>5</xdr:row>
      <xdr:rowOff>35278</xdr:rowOff>
    </xdr:from>
    <xdr:to>
      <xdr:col>2</xdr:col>
      <xdr:colOff>437031</xdr:colOff>
      <xdr:row>5</xdr:row>
      <xdr:rowOff>2234037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7DBC69-4B13-463D-B1B6-E11FFA564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3675" y="1264003"/>
          <a:ext cx="1593556" cy="2198759"/>
        </a:xfrm>
        <a:prstGeom prst="rect">
          <a:avLst/>
        </a:prstGeom>
      </xdr:spPr>
    </xdr:pic>
    <xdr:clientData/>
  </xdr:twoCellAnchor>
  <xdr:twoCellAnchor editAs="oneCell">
    <xdr:from>
      <xdr:col>2</xdr:col>
      <xdr:colOff>836440</xdr:colOff>
      <xdr:row>5</xdr:row>
      <xdr:rowOff>963706</xdr:rowOff>
    </xdr:from>
    <xdr:to>
      <xdr:col>4</xdr:col>
      <xdr:colOff>258146</xdr:colOff>
      <xdr:row>6</xdr:row>
      <xdr:rowOff>210238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953115-ED5D-4E2B-AA66-1CBEFDB32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6640" y="2192431"/>
          <a:ext cx="1431481" cy="2294532"/>
        </a:xfrm>
        <a:prstGeom prst="rect">
          <a:avLst/>
        </a:prstGeom>
      </xdr:spPr>
    </xdr:pic>
    <xdr:clientData/>
  </xdr:twoCellAnchor>
  <xdr:twoCellAnchor editAs="oneCell">
    <xdr:from>
      <xdr:col>5</xdr:col>
      <xdr:colOff>433028</xdr:colOff>
      <xdr:row>5</xdr:row>
      <xdr:rowOff>571499</xdr:rowOff>
    </xdr:from>
    <xdr:to>
      <xdr:col>6</xdr:col>
      <xdr:colOff>801926</xdr:colOff>
      <xdr:row>5</xdr:row>
      <xdr:rowOff>2483004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344F078-E03E-4653-BC1F-0E15049BD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71678" y="1800224"/>
          <a:ext cx="1397598" cy="1911505"/>
        </a:xfrm>
        <a:prstGeom prst="rect">
          <a:avLst/>
        </a:prstGeom>
      </xdr:spPr>
    </xdr:pic>
    <xdr:clientData/>
  </xdr:twoCellAnchor>
  <xdr:twoCellAnchor>
    <xdr:from>
      <xdr:col>1</xdr:col>
      <xdr:colOff>952500</xdr:colOff>
      <xdr:row>5</xdr:row>
      <xdr:rowOff>381000</xdr:rowOff>
    </xdr:from>
    <xdr:to>
      <xdr:col>3</xdr:col>
      <xdr:colOff>156883</xdr:colOff>
      <xdr:row>5</xdr:row>
      <xdr:rowOff>2689412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36583DFD-BEB6-4534-920B-01DE28DAE18D}"/>
            </a:ext>
          </a:extLst>
        </xdr:cNvPr>
        <xdr:cNvCxnSpPr/>
      </xdr:nvCxnSpPr>
      <xdr:spPr>
        <a:xfrm flipH="1">
          <a:off x="1390650" y="1609725"/>
          <a:ext cx="1490383" cy="2308412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354623</xdr:colOff>
      <xdr:row>5</xdr:row>
      <xdr:rowOff>1339620</xdr:rowOff>
    </xdr:from>
    <xdr:to>
      <xdr:col>7</xdr:col>
      <xdr:colOff>681404</xdr:colOff>
      <xdr:row>5</xdr:row>
      <xdr:rowOff>1699620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BDB5AD4B-27A4-4AFE-ABC6-210FC890879B}"/>
            </a:ext>
          </a:extLst>
        </xdr:cNvPr>
        <xdr:cNvGrpSpPr/>
      </xdr:nvGrpSpPr>
      <xdr:grpSpPr>
        <a:xfrm>
          <a:off x="6704623" y="2572267"/>
          <a:ext cx="326781" cy="360000"/>
          <a:chOff x="14803315" y="863370"/>
          <a:chExt cx="326781" cy="360000"/>
        </a:xfrm>
      </xdr:grpSpPr>
      <xdr:cxnSp macro="">
        <xdr:nvCxnSpPr>
          <xdr:cNvPr id="11" name="Straight Connector 10">
            <a:extLst>
              <a:ext uri="{FF2B5EF4-FFF2-40B4-BE49-F238E27FC236}">
                <a16:creationId xmlns:a16="http://schemas.microsoft.com/office/drawing/2014/main" id="{5325C711-5D7F-E97E-6011-CC1A91F77F57}"/>
              </a:ext>
            </a:extLst>
          </xdr:cNvPr>
          <xdr:cNvCxnSpPr/>
        </xdr:nvCxnSpPr>
        <xdr:spPr>
          <a:xfrm>
            <a:off x="14968129" y="863370"/>
            <a:ext cx="0" cy="36000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Straight Connector 11">
            <a:extLst>
              <a:ext uri="{FF2B5EF4-FFF2-40B4-BE49-F238E27FC236}">
                <a16:creationId xmlns:a16="http://schemas.microsoft.com/office/drawing/2014/main" id="{E8F77252-2616-EE14-1C11-73DBEA1B8D1F}"/>
              </a:ext>
            </a:extLst>
          </xdr:cNvPr>
          <xdr:cNvCxnSpPr/>
        </xdr:nvCxnSpPr>
        <xdr:spPr>
          <a:xfrm flipV="1">
            <a:off x="14803315" y="1047750"/>
            <a:ext cx="326781" cy="1638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652096</xdr:colOff>
      <xdr:row>5</xdr:row>
      <xdr:rowOff>1351342</xdr:rowOff>
    </xdr:from>
    <xdr:to>
      <xdr:col>5</xdr:col>
      <xdr:colOff>150935</xdr:colOff>
      <xdr:row>5</xdr:row>
      <xdr:rowOff>1711342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5CBFA0F3-10D6-4F8A-82AC-1FE4925028B3}"/>
            </a:ext>
          </a:extLst>
        </xdr:cNvPr>
        <xdr:cNvGrpSpPr/>
      </xdr:nvGrpSpPr>
      <xdr:grpSpPr>
        <a:xfrm>
          <a:off x="4260390" y="2583989"/>
          <a:ext cx="328074" cy="360000"/>
          <a:chOff x="14803315" y="863370"/>
          <a:chExt cx="326781" cy="360000"/>
        </a:xfrm>
      </xdr:grpSpPr>
      <xdr:cxnSp macro="">
        <xdr:nvCxnSpPr>
          <xdr:cNvPr id="17" name="Straight Connector 16">
            <a:extLst>
              <a:ext uri="{FF2B5EF4-FFF2-40B4-BE49-F238E27FC236}">
                <a16:creationId xmlns:a16="http://schemas.microsoft.com/office/drawing/2014/main" id="{C23D9A17-9337-0AC1-7229-62DAF9AB2136}"/>
              </a:ext>
            </a:extLst>
          </xdr:cNvPr>
          <xdr:cNvCxnSpPr/>
        </xdr:nvCxnSpPr>
        <xdr:spPr>
          <a:xfrm>
            <a:off x="14968129" y="863370"/>
            <a:ext cx="0" cy="36000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Straight Connector 17">
            <a:extLst>
              <a:ext uri="{FF2B5EF4-FFF2-40B4-BE49-F238E27FC236}">
                <a16:creationId xmlns:a16="http://schemas.microsoft.com/office/drawing/2014/main" id="{5FBDC4C3-BD7B-1507-4388-24F759B13853}"/>
              </a:ext>
            </a:extLst>
          </xdr:cNvPr>
          <xdr:cNvCxnSpPr/>
        </xdr:nvCxnSpPr>
        <xdr:spPr>
          <a:xfrm flipV="1">
            <a:off x="14803315" y="1047750"/>
            <a:ext cx="326781" cy="1638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8</xdr:col>
      <xdr:colOff>156879</xdr:colOff>
      <xdr:row>5</xdr:row>
      <xdr:rowOff>463363</xdr:rowOff>
    </xdr:from>
    <xdr:to>
      <xdr:col>9</xdr:col>
      <xdr:colOff>421029</xdr:colOff>
      <xdr:row>5</xdr:row>
      <xdr:rowOff>2614892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E957B8AA-0BBB-4BB5-9C09-E3F2DE07B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06232" y="1684804"/>
          <a:ext cx="2135532" cy="2151529"/>
        </a:xfrm>
        <a:prstGeom prst="rect">
          <a:avLst/>
        </a:prstGeom>
      </xdr:spPr>
    </xdr:pic>
    <xdr:clientData/>
  </xdr:twoCellAnchor>
  <xdr:twoCellAnchor>
    <xdr:from>
      <xdr:col>8</xdr:col>
      <xdr:colOff>527794</xdr:colOff>
      <xdr:row>5</xdr:row>
      <xdr:rowOff>369794</xdr:rowOff>
    </xdr:from>
    <xdr:to>
      <xdr:col>9</xdr:col>
      <xdr:colOff>146795</xdr:colOff>
      <xdr:row>5</xdr:row>
      <xdr:rowOff>2678206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D51246AA-5046-4EAF-ACBF-2E0EB2400F00}"/>
            </a:ext>
          </a:extLst>
        </xdr:cNvPr>
        <xdr:cNvCxnSpPr/>
      </xdr:nvCxnSpPr>
      <xdr:spPr>
        <a:xfrm flipH="1">
          <a:off x="7677147" y="1591235"/>
          <a:ext cx="1490383" cy="2308412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291350</xdr:colOff>
      <xdr:row>0</xdr:row>
      <xdr:rowOff>67236</xdr:rowOff>
    </xdr:from>
    <xdr:to>
      <xdr:col>12</xdr:col>
      <xdr:colOff>138047</xdr:colOff>
      <xdr:row>5</xdr:row>
      <xdr:rowOff>739589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7EFECF0-9186-4856-B23D-FF53EE252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093821" y="67236"/>
          <a:ext cx="2379226" cy="18937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646760</xdr:colOff>
      <xdr:row>5</xdr:row>
      <xdr:rowOff>117592</xdr:rowOff>
    </xdr:from>
    <xdr:to>
      <xdr:col>7</xdr:col>
      <xdr:colOff>150150</xdr:colOff>
      <xdr:row>5</xdr:row>
      <xdr:rowOff>2941931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D98D68-13E0-26FC-17E6-FEE91DBEE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4075" y="1352314"/>
          <a:ext cx="2228363" cy="2821164"/>
        </a:xfrm>
        <a:prstGeom prst="rect">
          <a:avLst/>
        </a:prstGeom>
      </xdr:spPr>
    </xdr:pic>
    <xdr:clientData/>
  </xdr:twoCellAnchor>
  <xdr:twoCellAnchor editAs="oneCell">
    <xdr:from>
      <xdr:col>0</xdr:col>
      <xdr:colOff>928328</xdr:colOff>
      <xdr:row>5</xdr:row>
      <xdr:rowOff>35278</xdr:rowOff>
    </xdr:from>
    <xdr:to>
      <xdr:col>3</xdr:col>
      <xdr:colOff>798218</xdr:colOff>
      <xdr:row>6</xdr:row>
      <xdr:rowOff>20475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505E16A-D1BE-2DB2-8510-ED6869E5F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8328" y="1270000"/>
          <a:ext cx="2211394" cy="3030845"/>
        </a:xfrm>
        <a:prstGeom prst="rect">
          <a:avLst/>
        </a:prstGeom>
      </xdr:spPr>
    </xdr:pic>
    <xdr:clientData/>
  </xdr:twoCellAnchor>
  <xdr:twoCellAnchor editAs="oneCell">
    <xdr:from>
      <xdr:col>11</xdr:col>
      <xdr:colOff>89647</xdr:colOff>
      <xdr:row>0</xdr:row>
      <xdr:rowOff>56030</xdr:rowOff>
    </xdr:from>
    <xdr:to>
      <xdr:col>11</xdr:col>
      <xdr:colOff>2468873</xdr:colOff>
      <xdr:row>5</xdr:row>
      <xdr:rowOff>728383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D888938-9998-4E92-8CF8-8D938EDFE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06853" y="56030"/>
          <a:ext cx="2379226" cy="189379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13254</xdr:colOff>
      <xdr:row>5</xdr:row>
      <xdr:rowOff>139431</xdr:rowOff>
    </xdr:from>
    <xdr:to>
      <xdr:col>3</xdr:col>
      <xdr:colOff>795715</xdr:colOff>
      <xdr:row>6</xdr:row>
      <xdr:rowOff>150225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068FF57-38F7-4ED5-892F-48DC0C1EB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9048" y="1369114"/>
          <a:ext cx="1911350" cy="304523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56030</xdr:rowOff>
    </xdr:from>
    <xdr:to>
      <xdr:col>12</xdr:col>
      <xdr:colOff>138050</xdr:colOff>
      <xdr:row>5</xdr:row>
      <xdr:rowOff>728383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7EE031-F5E5-4E83-84BD-3C9813298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7206" y="56030"/>
          <a:ext cx="2379226" cy="189379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235187</xdr:colOff>
      <xdr:row>5</xdr:row>
      <xdr:rowOff>388056</xdr:rowOff>
    </xdr:from>
    <xdr:to>
      <xdr:col>3</xdr:col>
      <xdr:colOff>776946</xdr:colOff>
      <xdr:row>5</xdr:row>
      <xdr:rowOff>2669354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09C286-4A41-660F-1020-5A9E7A48D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1668" y="1622778"/>
          <a:ext cx="1670648" cy="2281298"/>
        </a:xfrm>
        <a:prstGeom prst="rect">
          <a:avLst/>
        </a:prstGeom>
      </xdr:spPr>
    </xdr:pic>
    <xdr:clientData/>
  </xdr:twoCellAnchor>
  <xdr:twoCellAnchor editAs="oneCell">
    <xdr:from>
      <xdr:col>9</xdr:col>
      <xdr:colOff>517407</xdr:colOff>
      <xdr:row>0</xdr:row>
      <xdr:rowOff>11759</xdr:rowOff>
    </xdr:from>
    <xdr:to>
      <xdr:col>12</xdr:col>
      <xdr:colOff>121448</xdr:colOff>
      <xdr:row>5</xdr:row>
      <xdr:rowOff>670831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838964-1E7C-4614-9407-9E710037B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54629" y="11759"/>
          <a:ext cx="2379226" cy="18937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112059</xdr:colOff>
      <xdr:row>5</xdr:row>
      <xdr:rowOff>123264</xdr:rowOff>
    </xdr:from>
    <xdr:to>
      <xdr:col>4</xdr:col>
      <xdr:colOff>230016</xdr:colOff>
      <xdr:row>6</xdr:row>
      <xdr:rowOff>11772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CF57B91-3285-490A-A3CE-3903EC7CA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5" y="1344705"/>
          <a:ext cx="2123810" cy="2933333"/>
        </a:xfrm>
        <a:prstGeom prst="rect">
          <a:avLst/>
        </a:prstGeom>
      </xdr:spPr>
    </xdr:pic>
    <xdr:clientData/>
  </xdr:twoCellAnchor>
  <xdr:twoCellAnchor editAs="oneCell">
    <xdr:from>
      <xdr:col>5</xdr:col>
      <xdr:colOff>224117</xdr:colOff>
      <xdr:row>5</xdr:row>
      <xdr:rowOff>145677</xdr:rowOff>
    </xdr:from>
    <xdr:to>
      <xdr:col>7</xdr:col>
      <xdr:colOff>559918</xdr:colOff>
      <xdr:row>5</xdr:row>
      <xdr:rowOff>2979541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B559ED-E4B2-4776-BC7D-A6FD4812B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76382" y="1367118"/>
          <a:ext cx="2248832" cy="2830689"/>
        </a:xfrm>
        <a:prstGeom prst="rect">
          <a:avLst/>
        </a:prstGeom>
      </xdr:spPr>
    </xdr:pic>
    <xdr:clientData/>
  </xdr:twoCellAnchor>
  <xdr:twoCellAnchor editAs="oneCell">
    <xdr:from>
      <xdr:col>11</xdr:col>
      <xdr:colOff>44824</xdr:colOff>
      <xdr:row>0</xdr:row>
      <xdr:rowOff>56029</xdr:rowOff>
    </xdr:from>
    <xdr:to>
      <xdr:col>11</xdr:col>
      <xdr:colOff>2424050</xdr:colOff>
      <xdr:row>5</xdr:row>
      <xdr:rowOff>728382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7022E1-781D-4172-B281-B11A6F02A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62030" y="56029"/>
          <a:ext cx="2379226" cy="189379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347382</xdr:colOff>
      <xdr:row>5</xdr:row>
      <xdr:rowOff>123265</xdr:rowOff>
    </xdr:from>
    <xdr:to>
      <xdr:col>3</xdr:col>
      <xdr:colOff>521573</xdr:colOff>
      <xdr:row>6</xdr:row>
      <xdr:rowOff>15080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CABA27-0B5F-4E95-B62B-EDF2A197A1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346" b="3717"/>
        <a:stretch>
          <a:fillRect/>
        </a:stretch>
      </xdr:blipFill>
      <xdr:spPr>
        <a:xfrm>
          <a:off x="347382" y="1344706"/>
          <a:ext cx="2011956" cy="2939815"/>
        </a:xfrm>
        <a:prstGeom prst="rect">
          <a:avLst/>
        </a:prstGeom>
      </xdr:spPr>
    </xdr:pic>
    <xdr:clientData/>
  </xdr:twoCellAnchor>
  <xdr:twoCellAnchor editAs="oneCell">
    <xdr:from>
      <xdr:col>4</xdr:col>
      <xdr:colOff>249724</xdr:colOff>
      <xdr:row>5</xdr:row>
      <xdr:rowOff>240857</xdr:rowOff>
    </xdr:from>
    <xdr:to>
      <xdr:col>6</xdr:col>
      <xdr:colOff>380023</xdr:colOff>
      <xdr:row>5</xdr:row>
      <xdr:rowOff>2974190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EE303F0-E393-4B7A-8FE8-CFB6F2B34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72753" y="1462298"/>
          <a:ext cx="1990476" cy="2733333"/>
        </a:xfrm>
        <a:prstGeom prst="rect">
          <a:avLst/>
        </a:prstGeom>
      </xdr:spPr>
    </xdr:pic>
    <xdr:clientData/>
  </xdr:twoCellAnchor>
  <xdr:twoCellAnchor editAs="oneCell">
    <xdr:from>
      <xdr:col>11</xdr:col>
      <xdr:colOff>100852</xdr:colOff>
      <xdr:row>0</xdr:row>
      <xdr:rowOff>100853</xdr:rowOff>
    </xdr:from>
    <xdr:to>
      <xdr:col>11</xdr:col>
      <xdr:colOff>2480078</xdr:colOff>
      <xdr:row>5</xdr:row>
      <xdr:rowOff>773206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018F9C-6981-4E17-BDAE-3383E888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18058" y="100853"/>
          <a:ext cx="2379226" cy="189379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257736</xdr:colOff>
      <xdr:row>4</xdr:row>
      <xdr:rowOff>358588</xdr:rowOff>
    </xdr:from>
    <xdr:to>
      <xdr:col>4</xdr:col>
      <xdr:colOff>215680</xdr:colOff>
      <xdr:row>6</xdr:row>
      <xdr:rowOff>111509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37E3985-2C1B-4BAD-B081-26ED778C4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4912" y="1210235"/>
          <a:ext cx="1963797" cy="3170715"/>
        </a:xfrm>
        <a:prstGeom prst="rect">
          <a:avLst/>
        </a:prstGeom>
      </xdr:spPr>
    </xdr:pic>
    <xdr:clientData/>
  </xdr:twoCellAnchor>
  <xdr:twoCellAnchor editAs="oneCell">
    <xdr:from>
      <xdr:col>5</xdr:col>
      <xdr:colOff>69136</xdr:colOff>
      <xdr:row>5</xdr:row>
      <xdr:rowOff>290250</xdr:rowOff>
    </xdr:from>
    <xdr:to>
      <xdr:col>7</xdr:col>
      <xdr:colOff>59919</xdr:colOff>
      <xdr:row>5</xdr:row>
      <xdr:rowOff>2858623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0E357E3-538D-4407-A625-49B0ED9D7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21401" y="1511691"/>
          <a:ext cx="1906989" cy="2568373"/>
        </a:xfrm>
        <a:prstGeom prst="rect">
          <a:avLst/>
        </a:prstGeom>
      </xdr:spPr>
    </xdr:pic>
    <xdr:clientData/>
  </xdr:twoCellAnchor>
  <xdr:twoCellAnchor editAs="oneCell">
    <xdr:from>
      <xdr:col>11</xdr:col>
      <xdr:colOff>67235</xdr:colOff>
      <xdr:row>0</xdr:row>
      <xdr:rowOff>33619</xdr:rowOff>
    </xdr:from>
    <xdr:to>
      <xdr:col>11</xdr:col>
      <xdr:colOff>2446461</xdr:colOff>
      <xdr:row>5</xdr:row>
      <xdr:rowOff>705972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8C9758-1C7B-40E6-B266-10D89DD37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4441" y="33619"/>
          <a:ext cx="2379226" cy="189379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164629</xdr:colOff>
      <xdr:row>5</xdr:row>
      <xdr:rowOff>82315</xdr:rowOff>
    </xdr:from>
    <xdr:to>
      <xdr:col>3</xdr:col>
      <xdr:colOff>226216</xdr:colOff>
      <xdr:row>5</xdr:row>
      <xdr:rowOff>3015648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113F63-C270-77E4-B35D-877D6C1C4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1110" y="1317037"/>
          <a:ext cx="1190476" cy="2933333"/>
        </a:xfrm>
        <a:prstGeom prst="rect">
          <a:avLst/>
        </a:prstGeom>
      </xdr:spPr>
    </xdr:pic>
    <xdr:clientData/>
  </xdr:twoCellAnchor>
  <xdr:twoCellAnchor editAs="oneCell">
    <xdr:from>
      <xdr:col>9</xdr:col>
      <xdr:colOff>529167</xdr:colOff>
      <xdr:row>0</xdr:row>
      <xdr:rowOff>82315</xdr:rowOff>
    </xdr:from>
    <xdr:to>
      <xdr:col>12</xdr:col>
      <xdr:colOff>133208</xdr:colOff>
      <xdr:row>5</xdr:row>
      <xdr:rowOff>741387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F7D96E-8C23-4386-A381-BD8AA1AAD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66389" y="82315"/>
          <a:ext cx="2379226" cy="189379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270465</xdr:colOff>
      <xdr:row>9</xdr:row>
      <xdr:rowOff>9781</xdr:rowOff>
    </xdr:from>
    <xdr:to>
      <xdr:col>3</xdr:col>
      <xdr:colOff>735425</xdr:colOff>
      <xdr:row>9</xdr:row>
      <xdr:rowOff>2246019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063E8C-3A0D-965C-C6D4-66D949032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7780" y="1420892"/>
          <a:ext cx="1587499" cy="2236238"/>
        </a:xfrm>
        <a:prstGeom prst="rect">
          <a:avLst/>
        </a:prstGeom>
      </xdr:spPr>
    </xdr:pic>
    <xdr:clientData/>
  </xdr:twoCellAnchor>
  <xdr:twoCellAnchor editAs="oneCell">
    <xdr:from>
      <xdr:col>2</xdr:col>
      <xdr:colOff>39097</xdr:colOff>
      <xdr:row>18</xdr:row>
      <xdr:rowOff>35278</xdr:rowOff>
    </xdr:from>
    <xdr:to>
      <xdr:col>4</xdr:col>
      <xdr:colOff>602912</xdr:colOff>
      <xdr:row>18</xdr:row>
      <xdr:rowOff>2240556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D012C8-9E09-DA6B-C525-FBA4181FB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6412" y="5268148"/>
          <a:ext cx="2571473" cy="2198928"/>
        </a:xfrm>
        <a:prstGeom prst="rect">
          <a:avLst/>
        </a:prstGeom>
      </xdr:spPr>
    </xdr:pic>
    <xdr:clientData/>
  </xdr:twoCellAnchor>
  <xdr:twoCellAnchor editAs="oneCell">
    <xdr:from>
      <xdr:col>1</xdr:col>
      <xdr:colOff>199907</xdr:colOff>
      <xdr:row>29</xdr:row>
      <xdr:rowOff>93569</xdr:rowOff>
    </xdr:from>
    <xdr:to>
      <xdr:col>3</xdr:col>
      <xdr:colOff>772935</xdr:colOff>
      <xdr:row>29</xdr:row>
      <xdr:rowOff>2104443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3F5EBB6-978C-4848-8B73-644ABEABF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3240" y="9536254"/>
          <a:ext cx="1999074" cy="2014049"/>
        </a:xfrm>
        <a:prstGeom prst="rect">
          <a:avLst/>
        </a:prstGeom>
      </xdr:spPr>
    </xdr:pic>
    <xdr:clientData/>
  </xdr:twoCellAnchor>
  <xdr:twoCellAnchor>
    <xdr:from>
      <xdr:col>2</xdr:col>
      <xdr:colOff>253322</xdr:colOff>
      <xdr:row>28</xdr:row>
      <xdr:rowOff>129352</xdr:rowOff>
    </xdr:from>
    <xdr:to>
      <xdr:col>3</xdr:col>
      <xdr:colOff>614816</xdr:colOff>
      <xdr:row>29</xdr:row>
      <xdr:rowOff>2261375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E1459821-CEA6-47F5-85E8-8A74F71C8916}"/>
            </a:ext>
          </a:extLst>
        </xdr:cNvPr>
        <xdr:cNvCxnSpPr/>
      </xdr:nvCxnSpPr>
      <xdr:spPr>
        <a:xfrm flipH="1">
          <a:off x="970637" y="9395648"/>
          <a:ext cx="1490383" cy="2308412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199907</xdr:colOff>
      <xdr:row>0</xdr:row>
      <xdr:rowOff>70555</xdr:rowOff>
    </xdr:from>
    <xdr:to>
      <xdr:col>12</xdr:col>
      <xdr:colOff>27374</xdr:colOff>
      <xdr:row>5</xdr:row>
      <xdr:rowOff>670830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C9E76AC-9ABC-4D8C-AE26-0D0E1D336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25555" y="70555"/>
          <a:ext cx="2379226" cy="18937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A4B09-A879-4E15-987A-CD8C797EEE25}">
  <dimension ref="A1:K50"/>
  <sheetViews>
    <sheetView showGridLines="0" tabSelected="1" zoomScaleNormal="100" workbookViewId="0">
      <selection activeCell="K29" sqref="K29"/>
    </sheetView>
  </sheetViews>
  <sheetFormatPr defaultColWidth="8.58203125" defaultRowHeight="15.5" x14ac:dyDescent="0.35"/>
  <cols>
    <col min="2" max="2" width="11.5" customWidth="1"/>
    <col min="6" max="6" width="13.58203125" customWidth="1"/>
    <col min="7" max="7" width="12.83203125" customWidth="1"/>
    <col min="8" max="8" width="16.33203125" customWidth="1"/>
  </cols>
  <sheetData>
    <row r="1" spans="1:11" ht="10.5" customHeight="1" x14ac:dyDescent="0.35">
      <c r="C1" s="37"/>
      <c r="F1" s="1"/>
    </row>
    <row r="2" spans="1:11" ht="28" x14ac:dyDescent="0.6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1" ht="21" x14ac:dyDescent="0.5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1" ht="20.149999999999999" customHeight="1" x14ac:dyDescent="0.55000000000000004">
      <c r="B4" s="39"/>
      <c r="C4" s="40"/>
      <c r="D4" s="39"/>
      <c r="E4" s="39"/>
    </row>
    <row r="5" spans="1:11" ht="20.149999999999999" customHeight="1" x14ac:dyDescent="0.55000000000000004">
      <c r="B5" s="39"/>
      <c r="C5" s="40"/>
      <c r="D5" s="39"/>
      <c r="E5" s="39"/>
    </row>
    <row r="6" spans="1:11" ht="20.149999999999999" customHeight="1" x14ac:dyDescent="0.55000000000000004">
      <c r="B6" s="39"/>
      <c r="C6" s="40"/>
      <c r="D6" s="39"/>
      <c r="E6" s="39"/>
    </row>
    <row r="7" spans="1:11" ht="20.149999999999999" customHeight="1" x14ac:dyDescent="0.55000000000000004">
      <c r="B7" s="39"/>
      <c r="C7" s="40"/>
      <c r="D7" s="39"/>
      <c r="E7" s="39"/>
    </row>
    <row r="8" spans="1:11" ht="20.149999999999999" customHeight="1" x14ac:dyDescent="0.55000000000000004">
      <c r="B8" s="39"/>
      <c r="C8" s="40"/>
      <c r="D8" s="39"/>
      <c r="E8" s="39"/>
    </row>
    <row r="9" spans="1:11" ht="20.149999999999999" customHeight="1" x14ac:dyDescent="0.55000000000000004">
      <c r="B9" s="39"/>
      <c r="C9" s="40"/>
      <c r="D9" s="39"/>
      <c r="E9" s="39"/>
    </row>
    <row r="10" spans="1:11" ht="20.149999999999999" customHeight="1" x14ac:dyDescent="0.55000000000000004">
      <c r="B10" s="39"/>
      <c r="C10" s="40"/>
      <c r="D10" s="39"/>
      <c r="E10" s="39"/>
    </row>
    <row r="11" spans="1:11" ht="20.149999999999999" customHeight="1" x14ac:dyDescent="0.55000000000000004">
      <c r="B11" s="39"/>
      <c r="C11" s="40"/>
      <c r="D11" s="39"/>
      <c r="E11" s="39"/>
    </row>
    <row r="12" spans="1:11" ht="20.149999999999999" customHeight="1" x14ac:dyDescent="0.55000000000000004">
      <c r="B12" s="39"/>
      <c r="C12" s="40"/>
      <c r="D12" s="39"/>
      <c r="E12" s="39"/>
    </row>
    <row r="13" spans="1:11" ht="20.149999999999999" customHeight="1" x14ac:dyDescent="0.55000000000000004">
      <c r="B13" s="39"/>
      <c r="C13" s="40"/>
      <c r="D13" s="39"/>
      <c r="E13" s="39"/>
    </row>
    <row r="14" spans="1:11" ht="20.149999999999999" customHeight="1" x14ac:dyDescent="0.55000000000000004">
      <c r="B14" s="39"/>
      <c r="C14" s="40"/>
      <c r="D14" s="39"/>
      <c r="E14" s="39"/>
    </row>
    <row r="15" spans="1:11" ht="20.149999999999999" customHeight="1" x14ac:dyDescent="0.55000000000000004">
      <c r="B15" s="39"/>
      <c r="C15" s="40"/>
      <c r="D15" s="39"/>
      <c r="E15" s="39"/>
    </row>
    <row r="16" spans="1:11" ht="20.149999999999999" customHeight="1" x14ac:dyDescent="0.55000000000000004">
      <c r="B16" s="39"/>
      <c r="C16" s="40"/>
      <c r="D16" s="39"/>
      <c r="E16" s="39"/>
    </row>
    <row r="17" spans="2:11" ht="20.149999999999999" customHeight="1" x14ac:dyDescent="0.55000000000000004">
      <c r="B17" s="39"/>
      <c r="C17" s="40"/>
      <c r="D17" s="39"/>
      <c r="E17" s="39"/>
    </row>
    <row r="18" spans="2:11" ht="20.149999999999999" customHeight="1" x14ac:dyDescent="0.55000000000000004">
      <c r="B18" s="39"/>
      <c r="C18" s="40"/>
      <c r="D18" s="39"/>
      <c r="E18" s="39"/>
    </row>
    <row r="19" spans="2:11" ht="20.149999999999999" customHeight="1" x14ac:dyDescent="0.55000000000000004">
      <c r="B19" s="39"/>
      <c r="C19" s="40"/>
      <c r="D19" s="39"/>
      <c r="E19" s="39"/>
    </row>
    <row r="20" spans="2:11" ht="20.149999999999999" customHeight="1" x14ac:dyDescent="0.55000000000000004">
      <c r="B20" s="39"/>
      <c r="C20" s="40"/>
      <c r="D20" s="39"/>
      <c r="E20" s="39"/>
      <c r="I20" s="103" t="s">
        <v>87</v>
      </c>
      <c r="J20" s="103"/>
      <c r="K20" s="103"/>
    </row>
    <row r="21" spans="2:11" ht="20.149999999999999" customHeight="1" x14ac:dyDescent="0.55000000000000004">
      <c r="B21" s="39"/>
      <c r="C21" s="40"/>
      <c r="D21" s="39"/>
      <c r="E21" s="39"/>
    </row>
    <row r="22" spans="2:11" ht="20.149999999999999" customHeight="1" thickBot="1" x14ac:dyDescent="0.6">
      <c r="B22" s="39"/>
      <c r="C22" s="40"/>
      <c r="D22" s="39"/>
      <c r="E22" s="39"/>
    </row>
    <row r="23" spans="2:11" ht="20.149999999999999" customHeight="1" thickBot="1" x14ac:dyDescent="0.6">
      <c r="B23" s="100" t="s">
        <v>88</v>
      </c>
      <c r="C23" s="101"/>
      <c r="D23" s="101"/>
      <c r="E23" s="101"/>
      <c r="F23" s="101"/>
      <c r="G23" s="101"/>
      <c r="H23" s="102"/>
      <c r="I23" s="59"/>
      <c r="J23" s="60"/>
      <c r="K23" s="60"/>
    </row>
    <row r="24" spans="2:11" ht="16" thickBot="1" x14ac:dyDescent="0.4">
      <c r="B24" s="87"/>
      <c r="C24" s="42"/>
      <c r="D24" s="23"/>
      <c r="E24" s="88" t="s">
        <v>44</v>
      </c>
      <c r="F24" s="88" t="s">
        <v>73</v>
      </c>
      <c r="G24" s="88" t="s">
        <v>56</v>
      </c>
      <c r="H24" s="88" t="s">
        <v>45</v>
      </c>
    </row>
    <row r="25" spans="2:11" ht="16" thickBot="1" x14ac:dyDescent="0.4">
      <c r="B25" s="24" t="s">
        <v>47</v>
      </c>
      <c r="C25" s="42"/>
      <c r="D25" s="42"/>
      <c r="E25" s="89"/>
      <c r="F25" s="89"/>
      <c r="G25" s="89"/>
      <c r="H25" s="89"/>
    </row>
    <row r="26" spans="2:11" x14ac:dyDescent="0.35">
      <c r="B26" s="17" t="s">
        <v>42</v>
      </c>
      <c r="E26" s="21" t="str">
        <f>IF(SUM('TSHIRT ENTR. MANCHE COURTE'!G11,'TSHIRT ENTR. MANCHE COURTE'!G20,'TSHIRT ENTR. MANCHE COURTE'!G33,'TSHIRT ENTR. MANCHE COURTE'!G42,'TSHIRT ENTR. MANCHE COURTE'!G55,'TSHIRT ENTR. MANCHE COURTE'!G64)=0,"",SUM('TSHIRT ENTR. MANCHE COURTE'!G11,'TSHIRT ENTR. MANCHE COURTE'!G20,'TSHIRT ENTR. MANCHE COURTE'!G33,'TSHIRT ENTR. MANCHE COURTE'!G42,'TSHIRT ENTR. MANCHE COURTE'!G55,'TSHIRT ENTR. MANCHE COURTE'!G64))</f>
        <v/>
      </c>
      <c r="F26" s="21" t="str">
        <f>IF(COUNTIFS('TSHIRT ENTR. MANCHE COURTE'!J15,"&lt;&gt;",'TSHIRT ENTR. MANCHE COURTE'!J15,"&lt;&gt;Pas de flocage")*'TSHIRT ENTR. MANCHE COURTE'!G11+COUNTIFS('TSHIRT ENTR. MANCHE COURTE'!J24,"&lt;&gt;",'TSHIRT ENTR. MANCHE COURTE'!J24,"&lt;&gt;Pas de flocage")*'TSHIRT ENTR. MANCHE COURTE'!G20+COUNTIFS('TSHIRT ENTR. MANCHE COURTE'!J37,"&lt;&gt;",'TSHIRT ENTR. MANCHE COURTE'!J37,"&lt;&gt;Pas de flocage")*'TSHIRT ENTR. MANCHE COURTE'!G33+COUNTIFS('TSHIRT ENTR. MANCHE COURTE'!J46,"&lt;&gt;",'TSHIRT ENTR. MANCHE COURTE'!J46,"&lt;&gt;Pas de flocage")*'TSHIRT ENTR. MANCHE COURTE'!G42+COUNTIFS('TSHIRT ENTR. MANCHE COURTE'!J59,"&lt;&gt;",'TSHIRT ENTR. MANCHE COURTE'!J59,"&lt;&gt;Pas de flocage")*'TSHIRT ENTR. MANCHE COURTE'!G55+COUNTIFS('TSHIRT ENTR. MANCHE COURTE'!J68,"&lt;&gt;",'TSHIRT ENTR. MANCHE COURTE'!J68,"&lt;&gt;Pas de flocage")*'TSHIRT ENTR. MANCHE COURTE'!G64=0,"",COUNTIFS('TSHIRT ENTR. MANCHE COURTE'!J15,"&lt;&gt;",'TSHIRT ENTR. MANCHE COURTE'!J15,"&lt;&gt;Pas de flocage")*'TSHIRT ENTR. MANCHE COURTE'!G11+COUNTIFS('TSHIRT ENTR. MANCHE COURTE'!J24,"&lt;&gt;",'TSHIRT ENTR. MANCHE COURTE'!J24,"&lt;&gt;Pas de flocage")*'TSHIRT ENTR. MANCHE COURTE'!G20+COUNTIFS('TSHIRT ENTR. MANCHE COURTE'!J37,"&lt;&gt;",'TSHIRT ENTR. MANCHE COURTE'!J37,"&lt;&gt;Pas de flocage")*'TSHIRT ENTR. MANCHE COURTE'!G33+COUNTIFS('TSHIRT ENTR. MANCHE COURTE'!J46,"&lt;&gt;",'TSHIRT ENTR. MANCHE COURTE'!J46,"&lt;&gt;Pas de flocage")*'TSHIRT ENTR. MANCHE COURTE'!G42+COUNTIFS('TSHIRT ENTR. MANCHE COURTE'!J59,"&lt;&gt;",'TSHIRT ENTR. MANCHE COURTE'!J59,"&lt;&gt;Pas de flocage")*'TSHIRT ENTR. MANCHE COURTE'!G55+COUNTIFS('TSHIRT ENTR. MANCHE COURTE'!J68,"&lt;&gt;",'TSHIRT ENTR. MANCHE COURTE'!J68,"&lt;&gt;Pas de flocage")*'TSHIRT ENTR. MANCHE COURTE'!G64)</f>
        <v/>
      </c>
      <c r="G26" s="90">
        <f>param!B14</f>
        <v>35</v>
      </c>
      <c r="H26" s="90" t="str">
        <f>IFERROR(IFERROR(E26*G26+F26*param!B31,E26*G26),"")</f>
        <v/>
      </c>
    </row>
    <row r="27" spans="2:11" x14ac:dyDescent="0.35">
      <c r="B27" s="17" t="s">
        <v>46</v>
      </c>
      <c r="E27" s="21" t="str">
        <f>IF(SUM('TSHIRT ENTR. MANCHE LONGUE'!G11,'TSHIRT ENTR. MANCHE LONGUE'!G20,'TSHIRT ENTR. MANCHE LONGUE'!G33,'TSHIRT ENTR. MANCHE LONGUE'!G33,'TSHIRT ENTR. MANCHE LONGUE'!G42)=0,"",SUM('TSHIRT ENTR. MANCHE LONGUE'!G11,'TSHIRT ENTR. MANCHE LONGUE'!G20,'TSHIRT ENTR. MANCHE LONGUE'!G33,'TSHIRT ENTR. MANCHE LONGUE'!G33,'TSHIRT ENTR. MANCHE LONGUE'!G42))</f>
        <v/>
      </c>
      <c r="F27" s="21" t="str">
        <f>IF(COUNTIFS('TSHIRT ENTR. MANCHE LONGUE'!J15,"&lt;&gt;",'TSHIRT ENTR. MANCHE LONGUE'!J15,"&lt;&gt;Pas de flocage")*'TSHIRT ENTR. MANCHE LONGUE'!G11+COUNTIFS('TSHIRT ENTR. MANCHE LONGUE'!J24,"&lt;&gt;",'TSHIRT ENTR. MANCHE LONGUE'!J24,"&lt;&gt;Pas de flocage")*'TSHIRT ENTR. MANCHE LONGUE'!G20+COUNTIFS('TSHIRT ENTR. MANCHE LONGUE'!J37,"&lt;&gt;",'TSHIRT ENTR. MANCHE LONGUE'!J37,"&lt;&gt;Pas de flocage")*'TSHIRT ENTR. MANCHE LONGUE'!G33+COUNTIFS('TSHIRT ENTR. MANCHE LONGUE'!J46,"&lt;&gt;",'TSHIRT ENTR. MANCHE LONGUE'!J46,"&lt;&gt;Pas de flocage")*'TSHIRT ENTR. MANCHE LONGUE'!G42=0,"",COUNTIFS('TSHIRT ENTR. MANCHE LONGUE'!J15,"&lt;&gt;",'TSHIRT ENTR. MANCHE LONGUE'!J15,"&lt;&gt;Pas de flocage")*'TSHIRT ENTR. MANCHE LONGUE'!G11+COUNTIFS('TSHIRT ENTR. MANCHE LONGUE'!J24,"&lt;&gt;",'TSHIRT ENTR. MANCHE LONGUE'!J24,"&lt;&gt;Pas de flocage")*'TSHIRT ENTR. MANCHE LONGUE'!G20+COUNTIFS('TSHIRT ENTR. MANCHE LONGUE'!J37,"&lt;&gt;",'TSHIRT ENTR. MANCHE LONGUE'!J37,"&lt;&gt;Pas de flocage")*'TSHIRT ENTR. MANCHE LONGUE'!G33+COUNTIFS('TSHIRT ENTR. MANCHE LONGUE'!J46,"&lt;&gt;",'TSHIRT ENTR. MANCHE LONGUE'!J46,"&lt;&gt;Pas de flocage")*'TSHIRT ENTR. MANCHE LONGUE'!G42)</f>
        <v/>
      </c>
      <c r="G27" s="90">
        <f>param!B15</f>
        <v>35</v>
      </c>
      <c r="H27" s="90" t="str">
        <f>IFERROR(IFERROR(E27*G27+F27*param!B31,E27*G27),"")</f>
        <v/>
      </c>
    </row>
    <row r="28" spans="2:11" x14ac:dyDescent="0.35">
      <c r="B28" s="17" t="s">
        <v>43</v>
      </c>
      <c r="E28" s="21" t="str">
        <f>IF(SUM(SHORT!G10,SHORT!G12,SHORT!G16,SHORT!G18,SHORT!G22,SHORT!G24)=0,"",SUM(SHORT!G10,SHORT!G12,SHORT!G16,SHORT!G18,SHORT!G22,SHORT!G24))</f>
        <v/>
      </c>
      <c r="F28" s="91"/>
      <c r="G28" s="90">
        <f>param!B16</f>
        <v>30</v>
      </c>
      <c r="H28" s="90" t="str">
        <f>IFERROR(E28*G28,"")</f>
        <v/>
      </c>
    </row>
    <row r="29" spans="2:11" ht="9.75" customHeight="1" thickBot="1" x14ac:dyDescent="0.4">
      <c r="B29" s="19"/>
      <c r="C29" s="53"/>
      <c r="D29" s="53"/>
      <c r="E29" s="13"/>
      <c r="F29" s="92"/>
      <c r="G29" s="93"/>
      <c r="H29" s="93"/>
    </row>
    <row r="30" spans="2:11" ht="16" thickBot="1" x14ac:dyDescent="0.4">
      <c r="B30" s="24" t="s">
        <v>50</v>
      </c>
      <c r="C30" s="42"/>
      <c r="D30" s="42"/>
      <c r="E30" s="89"/>
      <c r="F30" s="89"/>
      <c r="G30" s="94"/>
      <c r="H30" s="94"/>
    </row>
    <row r="31" spans="2:11" x14ac:dyDescent="0.35">
      <c r="B31" s="17" t="s">
        <v>42</v>
      </c>
      <c r="E31" s="21" t="str">
        <f>IF(SUM('TSHIRT COTON'!G11,'TSHIRT COTON'!G20,'TSHIRT COTON'!G33,'TSHIRT COTON'!G42,'TSHIRT COTON'!G55,'TSHIRT COTON'!G64)=0,"",SUM('TSHIRT COTON'!G11,'TSHIRT COTON'!G20,'TSHIRT COTON'!G33,'TSHIRT COTON'!G42,'TSHIRT COTON'!G55,'TSHIRT COTON'!G64))</f>
        <v/>
      </c>
      <c r="F31" s="21" t="str">
        <f>IF(COUNTIFS('TSHIRT COTON'!J15,"&lt;&gt;",'TSHIRT COTON'!J15,"&lt;&gt;Pas de flocage")*'TSHIRT COTON'!G11+COUNTIFS('TSHIRT COTON'!J24,"&lt;&gt;",'TSHIRT COTON'!J24,"&lt;&gt;Pas de flocage")*'TSHIRT COTON'!G20+COUNTIFS('TSHIRT COTON'!J37,"&lt;&gt;",'TSHIRT COTON'!J37,"&lt;&gt;Pas de flocage")*'TSHIRT COTON'!G33+COUNTIFS('TSHIRT COTON'!J46,"&lt;&gt;",'TSHIRT COTON'!J46,"&lt;&gt;Pas de flocage")*'TSHIRT COTON'!G42+COUNTIFS('TSHIRT COTON'!J59,"&lt;&gt;",'TSHIRT COTON'!J59,"&lt;&gt;Pas de flocage")*'TSHIRT COTON'!G55+COUNTIFS('TSHIRT COTON'!J68,"&lt;&gt;",'TSHIRT COTON'!J68,"&lt;&gt;Pas de flocage")*'TSHIRT COTON'!G64=0,"",COUNTIFS('TSHIRT COTON'!J15,"&lt;&gt;",'TSHIRT COTON'!J15,"&lt;&gt;Pas de flocage")*'TSHIRT COTON'!G11+COUNTIFS('TSHIRT COTON'!J24,"&lt;&gt;",'TSHIRT COTON'!J24,"&lt;&gt;Pas de flocage")*'TSHIRT COTON'!G20+COUNTIFS('TSHIRT COTON'!J37,"&lt;&gt;",'TSHIRT COTON'!J37,"&lt;&gt;Pas de flocage")*'TSHIRT COTON'!G33+COUNTIFS('TSHIRT COTON'!J46,"&lt;&gt;",'TSHIRT COTON'!J46,"&lt;&gt;Pas de flocage")*'TSHIRT COTON'!G42+COUNTIFS('TSHIRT COTON'!J59,"&lt;&gt;",'TSHIRT COTON'!J59,"&lt;&gt;Pas de flocage")*'TSHIRT COTON'!G55+COUNTIFS('TSHIRT COTON'!J68,"&lt;&gt;",'TSHIRT COTON'!J68,"&lt;&gt;Pas de flocage")*'TSHIRT COTON'!G64)</f>
        <v/>
      </c>
      <c r="G31" s="90">
        <f>param!B19</f>
        <v>30</v>
      </c>
      <c r="H31" s="90" t="str">
        <f>IFERROR(IFERROR(E31*G31+F31*param!B31,E31*G31),"")</f>
        <v/>
      </c>
    </row>
    <row r="32" spans="2:11" x14ac:dyDescent="0.35">
      <c r="B32" s="17" t="s">
        <v>48</v>
      </c>
      <c r="E32" s="21" t="str">
        <f>IF(SUM(HOODIE!G11,HOODIE!G20,HOODIE!G33,HOODIE!G42,HOODIE!G55,HOODIE!G64)=0,"",SUM(HOODIE!G11,HOODIE!G20,HOODIE!G33,HOODIE!G42,HOODIE!G55,HOODIE!G64))</f>
        <v/>
      </c>
      <c r="F32" s="21" t="str">
        <f>IF(COUNTIFS(HOODIE!J15,"&lt;&gt;",HOODIE!J15,"&lt;&gt;Pas de flocage")*HOODIE!G11+COUNTIFS(HOODIE!J24,"&lt;&gt;",HOODIE!J24,"&lt;&gt;Pas de flocage")*HOODIE!G20+COUNTIFS(HOODIE!J37,"&lt;&gt;",HOODIE!J37,"&lt;&gt;Pas de flocage")*HOODIE!G33+COUNTIFS(HOODIE!J46,"&lt;&gt;",HOODIE!J46,"&lt;&gt;Pas de flocage")*HOODIE!G42+COUNTIFS(HOODIE!J59,"&lt;&gt;",HOODIE!J59,"&lt;&gt;Pas de flocage")*HOODIE!G55+COUNTIFS(HOODIE!J68,"&lt;&gt;",HOODIE!J68,"&lt;&gt;Pas de flocage")*HOODIE!G64=0,"",COUNTIFS(HOODIE!J15,"&lt;&gt;",HOODIE!J15,"&lt;&gt;Pas de flocage")*HOODIE!G11+COUNTIFS(HOODIE!J24,"&lt;&gt;",HOODIE!J24,"&lt;&gt;Pas de flocage")*HOODIE!G20+COUNTIFS(HOODIE!J37,"&lt;&gt;",HOODIE!J37,"&lt;&gt;Pas de flocage")*HOODIE!G33+COUNTIFS(HOODIE!J46,"&lt;&gt;",HOODIE!J46,"&lt;&gt;Pas de flocage")*HOODIE!G42+COUNTIFS(HOODIE!J59,"&lt;&gt;",HOODIE!J59,"&lt;&gt;Pas de flocage")*HOODIE!G55+COUNTIFS(HOODIE!J68,"&lt;&gt;",HOODIE!J68,"&lt;&gt;Pas de flocage")*HOODIE!G64)</f>
        <v/>
      </c>
      <c r="G32" s="90">
        <f>param!B20</f>
        <v>60</v>
      </c>
      <c r="H32" s="90" t="str">
        <f>IFERROR(IFERROR(E32*G32+F32*param!B31,E32*G32),"")</f>
        <v/>
      </c>
    </row>
    <row r="33" spans="2:8" ht="9.75" customHeight="1" thickBot="1" x14ac:dyDescent="0.4">
      <c r="B33" s="19"/>
      <c r="C33" s="53"/>
      <c r="D33" s="53"/>
      <c r="E33" s="13"/>
      <c r="F33" s="92"/>
      <c r="G33" s="93"/>
      <c r="H33" s="93"/>
    </row>
    <row r="34" spans="2:8" ht="16" thickBot="1" x14ac:dyDescent="0.4">
      <c r="B34" s="24" t="s">
        <v>49</v>
      </c>
      <c r="C34" s="42"/>
      <c r="D34" s="42"/>
      <c r="E34" s="89"/>
      <c r="F34" s="89"/>
      <c r="G34" s="94"/>
      <c r="H34" s="94"/>
    </row>
    <row r="35" spans="2:8" x14ac:dyDescent="0.35">
      <c r="B35" s="17" t="s">
        <v>51</v>
      </c>
      <c r="E35" s="21" t="str">
        <f>IF(SUM('JKT CAPUCHE'!G11,'JKT CAPUCHE'!G20,'JKT CAPUCHE'!G33,'JKT CAPUCHE'!G42,'JKT CAPUCHE'!G55,'JKT CAPUCHE'!G64)=0,"",SUM('JKT CAPUCHE'!G11,'JKT CAPUCHE'!G20,'JKT CAPUCHE'!G33,'JKT CAPUCHE'!G42,'JKT CAPUCHE'!G55,'JKT CAPUCHE'!G64))</f>
        <v/>
      </c>
      <c r="F35" s="21" t="str">
        <f>IF(COUNTIFS('JKT CAPUCHE'!J15,"&lt;&gt;",'JKT CAPUCHE'!J15,"&lt;&gt;Pas de flocage")*'JKT CAPUCHE'!G11+COUNTIFS('JKT CAPUCHE'!J24,"&lt;&gt;",'JKT CAPUCHE'!J24,"&lt;&gt;Pas de flocage")*'JKT CAPUCHE'!G20+COUNTIFS('JKT CAPUCHE'!J37,"&lt;&gt;",'JKT CAPUCHE'!J37,"&lt;&gt;Pas de flocage")*'JKT CAPUCHE'!G33+COUNTIFS('JKT CAPUCHE'!J46,"&lt;&gt;",'JKT CAPUCHE'!J46,"&lt;&gt;Pas de flocage")*'JKT CAPUCHE'!G42+COUNTIFS('JKT CAPUCHE'!J59,"&lt;&gt;",'JKT CAPUCHE'!J59,"&lt;&gt;Pas de flocage")*'JKT CAPUCHE'!G55+COUNTIFS('JKT CAPUCHE'!J68,"&lt;&gt;",'JKT CAPUCHE'!J68,"&lt;&gt;Pas de flocage")*'JKT CAPUCHE'!G64=0,"",COUNTIFS('JKT CAPUCHE'!J15,"&lt;&gt;",'JKT CAPUCHE'!J15,"&lt;&gt;Pas de flocage")*'JKT CAPUCHE'!G11+COUNTIFS('JKT CAPUCHE'!J24,"&lt;&gt;",'JKT CAPUCHE'!J24,"&lt;&gt;Pas de flocage")*'JKT CAPUCHE'!G20+COUNTIFS('JKT CAPUCHE'!J37,"&lt;&gt;",'JKT CAPUCHE'!J37,"&lt;&gt;Pas de flocage")*'JKT CAPUCHE'!G33+COUNTIFS('JKT CAPUCHE'!J46,"&lt;&gt;",'JKT CAPUCHE'!J46,"&lt;&gt;Pas de flocage")*'JKT CAPUCHE'!G42+COUNTIFS('JKT CAPUCHE'!J59,"&lt;&gt;",'JKT CAPUCHE'!J59,"&lt;&gt;Pas de flocage")*'JKT CAPUCHE'!G55+COUNTIFS('JKT CAPUCHE'!J68,"&lt;&gt;",'JKT CAPUCHE'!J68,"&lt;&gt;Pas de flocage")*'JKT CAPUCHE'!G64)</f>
        <v/>
      </c>
      <c r="G35" s="90">
        <f>param!B23</f>
        <v>60</v>
      </c>
      <c r="H35" s="90" t="str">
        <f>IFERROR(IFERROR(E35*G35+F35*param!B31,E35*G35),"")</f>
        <v/>
      </c>
    </row>
    <row r="36" spans="2:8" x14ac:dyDescent="0.35">
      <c r="B36" s="17" t="s">
        <v>57</v>
      </c>
      <c r="E36" s="21" t="str">
        <f>IF(SUM(TRAINING!G10,TRAINING!G12,TRAINING!G16,TRAINING!G18,TRAINING!G22,TRAINING!G24)=0,"",SUM(TRAINING!G10,TRAINING!G12,TRAINING!G16,TRAINING!G18,TRAINING!G22,TRAINING!G24))</f>
        <v/>
      </c>
      <c r="F36" s="91"/>
      <c r="G36" s="90">
        <f>param!B24</f>
        <v>45</v>
      </c>
      <c r="H36" s="90" t="str">
        <f>IFERROR(E36*G36,"")</f>
        <v/>
      </c>
    </row>
    <row r="37" spans="2:8" ht="9.75" customHeight="1" thickBot="1" x14ac:dyDescent="0.4">
      <c r="B37" s="19"/>
      <c r="C37" s="53"/>
      <c r="D37" s="53"/>
      <c r="E37" s="13"/>
      <c r="F37" s="92"/>
      <c r="G37" s="93"/>
      <c r="H37" s="93"/>
    </row>
    <row r="38" spans="2:8" ht="16" thickBot="1" x14ac:dyDescent="0.4">
      <c r="B38" s="24" t="s">
        <v>36</v>
      </c>
      <c r="C38" s="42"/>
      <c r="D38" s="42"/>
      <c r="E38" s="89"/>
      <c r="F38" s="89"/>
      <c r="G38" s="94"/>
      <c r="H38" s="94"/>
    </row>
    <row r="39" spans="2:8" x14ac:dyDescent="0.35">
      <c r="B39" s="17" t="s">
        <v>52</v>
      </c>
      <c r="E39" s="21" t="str">
        <f>IF(BAGAGERIE!D12=0,"",BAGAGERIE!D12)</f>
        <v/>
      </c>
      <c r="F39" s="91"/>
      <c r="G39" s="90">
        <f>param!B27</f>
        <v>45</v>
      </c>
      <c r="H39" s="90" t="str">
        <f>IFERROR(E39*G39,"")</f>
        <v/>
      </c>
    </row>
    <row r="40" spans="2:8" x14ac:dyDescent="0.35">
      <c r="B40" s="17" t="s">
        <v>53</v>
      </c>
      <c r="E40" s="21" t="str">
        <f>IF(SUM(BAGAGERIE!G21,BAGAGERIE!G23)=0,"",SUM(BAGAGERIE!G21,BAGAGERIE!G23))</f>
        <v/>
      </c>
      <c r="F40" s="91"/>
      <c r="G40" s="90">
        <f>param!B28</f>
        <v>45</v>
      </c>
      <c r="H40" s="90" t="str">
        <f>IFERROR(E40*G40,"")</f>
        <v/>
      </c>
    </row>
    <row r="41" spans="2:8" x14ac:dyDescent="0.35">
      <c r="B41" s="17" t="s">
        <v>54</v>
      </c>
      <c r="E41" s="21" t="str">
        <f>IF(SUM(BAGAGERIE!J32,BAGAGERIE!J34,BAGAGERIE!J36)=0,"",SUM(BAGAGERIE!J32,BAGAGERIE!J34,BAGAGERIE!J36))</f>
        <v/>
      </c>
      <c r="F41" s="91"/>
      <c r="G41" s="90">
        <f>param!B29</f>
        <v>15</v>
      </c>
      <c r="H41" s="90" t="str">
        <f>IFERROR(E41*G41,"")</f>
        <v/>
      </c>
    </row>
    <row r="42" spans="2:8" ht="16" thickBot="1" x14ac:dyDescent="0.4">
      <c r="B42" s="17"/>
      <c r="E42" s="21"/>
      <c r="F42" s="91"/>
      <c r="G42" s="90"/>
      <c r="H42" s="90"/>
    </row>
    <row r="43" spans="2:8" ht="16" thickBot="1" x14ac:dyDescent="0.4">
      <c r="B43" s="24" t="s">
        <v>76</v>
      </c>
      <c r="C43" s="42"/>
      <c r="D43" s="42"/>
      <c r="E43" s="89"/>
      <c r="F43" s="89"/>
      <c r="G43" s="94"/>
      <c r="H43" s="94"/>
    </row>
    <row r="44" spans="2:8" x14ac:dyDescent="0.35">
      <c r="B44" s="17" t="s">
        <v>77</v>
      </c>
      <c r="E44" s="21" t="str">
        <f>IF(COUNTA('PACK COMPLET'!D17,'PACK COMPLET'!D32,'PACK COMPLET'!D49,'PACK COMPLET'!D64,'PACK COMPLET'!D82,'PACK COMPLET'!D97)=0,"",COUNTA('PACK COMPLET'!D17,'PACK COMPLET'!D32,'PACK COMPLET'!D49,'PACK COMPLET'!D64,'PACK COMPLET'!D82,'PACK COMPLET'!D97))</f>
        <v/>
      </c>
      <c r="F44" s="21" t="str">
        <f>IF(COUNTIFS('PACK COMPLET'!J15,"&lt;&gt;",'PACK COMPLET'!J15,"&lt;&gt;Pas de flocage")+COUNTIFS('PACK COMPLET'!J30,"&lt;&gt;",'PACK COMPLET'!J30,"&lt;&gt;Pas de flocage")+COUNTIFS('PACK COMPLET'!J47,"&lt;&gt;",'PACK COMPLET'!J47,"&lt;&gt;Pas de flocage")+COUNTIFS('PACK COMPLET'!J62,"&lt;&gt;",'PACK COMPLET'!J62,"&lt;&gt;Pas de flocage")+COUNTIFS('PACK COMPLET'!J80,"&lt;&gt;",'PACK COMPLET'!J80,"&lt;&gt;Pas de flocage")+COUNTIFS('PACK COMPLET'!J95,"&lt;&gt;",'PACK COMPLET'!J95,"&lt;&gt;Pas de flocage")=0,"",COUNTIFS('PACK COMPLET'!J15,"&lt;&gt;",'PACK COMPLET'!J15,"&lt;&gt;Pas de flocage")+COUNTIFS('PACK COMPLET'!J30,"&lt;&gt;",'PACK COMPLET'!J30,"&lt;&gt;Pas de flocage")+COUNTIFS('PACK COMPLET'!J47,"&lt;&gt;",'PACK COMPLET'!J47,"&lt;&gt;Pas de flocage")+COUNTIFS('PACK COMPLET'!J62,"&lt;&gt;",'PACK COMPLET'!J62,"&lt;&gt;Pas de flocage")+COUNTIFS('PACK COMPLET'!J80,"&lt;&gt;",'PACK COMPLET'!J80,"&lt;&gt;Pas de flocage")+COUNTIFS('PACK COMPLET'!J95,"&lt;&gt;",'PACK COMPLET'!J95,"&lt;&gt;Pas de flocage"))</f>
        <v/>
      </c>
      <c r="G44" s="90">
        <f>param!B34</f>
        <v>100</v>
      </c>
      <c r="H44" s="90" t="str">
        <f>IFERROR(IFERROR(E44*G44+F44*param!B31,E44*G44),"")</f>
        <v/>
      </c>
    </row>
    <row r="45" spans="2:8" x14ac:dyDescent="0.35">
      <c r="B45" s="17" t="s">
        <v>78</v>
      </c>
      <c r="E45" s="21" t="str">
        <f>IF(COUNTA('PACK LIGHT'!D17,'PACK LIGHT'!D30,'PACK LIGHT'!D46,'PACK LIGHT'!D59,'PACK LIGHT'!D75,'PACK LIGHT'!D88)=0,"",COUNTA('PACK LIGHT'!D17,'PACK LIGHT'!D30,'PACK LIGHT'!D46,'PACK LIGHT'!D59,'PACK LIGHT'!D75,'PACK LIGHT'!D88))</f>
        <v/>
      </c>
      <c r="F45" s="21" t="str">
        <f>IF(COUNTIFS('PACK LIGHT'!J15,"&lt;&gt;",'PACK LIGHT'!J15,"&lt;&gt;Pas de flocage")+COUNTIFS('PACK LIGHT'!J28,"&lt;&gt;",'PACK LIGHT'!J28,"&lt;&gt;Pas de flocage")+COUNTIFS('PACK LIGHT'!J44,"&lt;&gt;",'PACK LIGHT'!J44,"&lt;&gt;Pas de flocage")+COUNTIFS('PACK LIGHT'!J57,"&lt;&gt;",'PACK LIGHT'!J57,"&lt;&gt;Pas de flocage")+COUNTIFS('PACK LIGHT'!J73,"&lt;&gt;",'PACK LIGHT'!J73,"&lt;&gt;Pas de flocage")+COUNTIFS('PACK LIGHT'!J86,"&lt;&gt;",'PACK LIGHT'!J86,"&lt;&gt;Pas de flocage")=0,"",COUNTIFS('PACK LIGHT'!J15,"&lt;&gt;",'PACK LIGHT'!J15,"&lt;&gt;Pas de flocage")+COUNTIFS('PACK LIGHT'!J28,"&lt;&gt;",'PACK LIGHT'!J28,"&lt;&gt;Pas de flocage")+COUNTIFS('PACK LIGHT'!J44,"&lt;&gt;",'PACK LIGHT'!J44,"&lt;&gt;Pas de flocage")+COUNTIFS('PACK LIGHT'!J57,"&lt;&gt;",'PACK LIGHT'!J57,"&lt;&gt;Pas de flocage")+COUNTIFS('PACK LIGHT'!J73,"&lt;&gt;",'PACK LIGHT'!J73,"&lt;&gt;Pas de flocage")+COUNTIFS('PACK LIGHT'!J86,"&lt;&gt;",'PACK LIGHT'!J86,"&lt;&gt;Pas de flocage"))</f>
        <v/>
      </c>
      <c r="G45" s="90">
        <f>param!B35</f>
        <v>70</v>
      </c>
      <c r="H45" s="90" t="str">
        <f>IFERROR(IFERROR(E45*G45+F45*param!B31,E45*G45),"")</f>
        <v/>
      </c>
    </row>
    <row r="46" spans="2:8" ht="9.75" customHeight="1" thickBot="1" x14ac:dyDescent="0.4">
      <c r="B46" s="19"/>
      <c r="C46" s="53"/>
      <c r="D46" s="53"/>
      <c r="E46" s="13"/>
      <c r="F46" s="92"/>
      <c r="G46" s="93"/>
      <c r="H46" s="93"/>
    </row>
    <row r="47" spans="2:8" ht="19" thickBot="1" x14ac:dyDescent="0.5">
      <c r="B47" s="87"/>
      <c r="C47" s="42"/>
      <c r="D47" s="42"/>
      <c r="E47" s="42"/>
      <c r="F47" s="42"/>
      <c r="G47" s="95" t="s">
        <v>45</v>
      </c>
      <c r="H47" s="96">
        <f>SUM(H26:H46)</f>
        <v>0</v>
      </c>
    </row>
    <row r="50" spans="6:6" x14ac:dyDescent="0.35">
      <c r="F50" s="97"/>
    </row>
  </sheetData>
  <sheetProtection algorithmName="SHA-512" hashValue="sQTVMgmolh/H3Dn3sfkusTKAFbmh+df9gESvuFxS+0DQOhB/aBj3QL+9aPdQANDbTNTPXGPD234/rNgxHE6HaQ==" saltValue="xI8alU80AUGwQX6M6OeRIw==" spinCount="100000" sheet="1" objects="1" scenarios="1"/>
  <mergeCells count="4">
    <mergeCell ref="A2:K2"/>
    <mergeCell ref="A3:K3"/>
    <mergeCell ref="B23:H23"/>
    <mergeCell ref="I20:K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333B2-00B7-428A-9F08-3BEE8AF78BC0}">
  <dimension ref="A1:R105"/>
  <sheetViews>
    <sheetView showGridLines="0" topLeftCell="A6" zoomScale="85" zoomScaleNormal="85" workbookViewId="0">
      <selection activeCell="Q10" sqref="Q10"/>
    </sheetView>
  </sheetViews>
  <sheetFormatPr defaultColWidth="10.5" defaultRowHeight="15.5" x14ac:dyDescent="0.35"/>
  <cols>
    <col min="1" max="1" width="5.75" customWidth="1"/>
    <col min="2" max="2" width="15.25" customWidth="1"/>
    <col min="3" max="3" width="14.75" customWidth="1"/>
    <col min="4" max="4" width="11.58203125" customWidth="1"/>
    <col min="5" max="5" width="10.83203125" customWidth="1"/>
    <col min="6" max="6" width="13.5" customWidth="1"/>
    <col min="7" max="7" width="11.58203125" customWidth="1"/>
    <col min="9" max="9" width="24.58203125" customWidth="1"/>
    <col min="10" max="10" width="16" customWidth="1"/>
    <col min="11" max="11" width="11" customWidth="1"/>
    <col min="12" max="12" width="33.25" customWidth="1"/>
    <col min="14" max="14" width="2.08203125" customWidth="1"/>
    <col min="15" max="15" width="3.25" customWidth="1"/>
    <col min="18" max="18" width="17" customWidth="1"/>
    <col min="20" max="20" width="6.58203125" customWidth="1"/>
    <col min="22" max="22" width="8.5" customWidth="1"/>
    <col min="23" max="23" width="16.25" customWidth="1"/>
  </cols>
  <sheetData>
    <row r="1" spans="1:15" ht="10.5" customHeight="1" x14ac:dyDescent="0.35">
      <c r="C1" s="37"/>
      <c r="F1" s="1"/>
    </row>
    <row r="2" spans="1:15" ht="28" x14ac:dyDescent="0.6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5" ht="21" x14ac:dyDescent="0.5">
      <c r="A3" s="99" t="s">
        <v>75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5" ht="8.25" customHeight="1" x14ac:dyDescent="0.55000000000000004">
      <c r="B4" s="39"/>
      <c r="C4" s="40"/>
      <c r="D4" s="39"/>
      <c r="E4" s="39"/>
    </row>
    <row r="5" spans="1:15" ht="29.25" customHeight="1" x14ac:dyDescent="0.55000000000000004">
      <c r="A5" s="107" t="s">
        <v>90</v>
      </c>
      <c r="B5" s="107"/>
      <c r="C5" s="107"/>
      <c r="D5" s="107"/>
      <c r="E5" s="107"/>
      <c r="F5" s="107"/>
      <c r="G5" s="107"/>
      <c r="H5" s="107"/>
      <c r="I5" s="59">
        <f>param!B34</f>
        <v>100</v>
      </c>
      <c r="J5" s="60"/>
      <c r="K5" s="60"/>
    </row>
    <row r="6" spans="1:15" ht="264" customHeight="1" x14ac:dyDescent="0.5">
      <c r="A6" s="61"/>
    </row>
    <row r="7" spans="1:15" ht="21.5" thickBot="1" x14ac:dyDescent="0.55000000000000004">
      <c r="A7" s="61"/>
      <c r="C7" s="49"/>
    </row>
    <row r="8" spans="1:15" ht="21.5" thickBot="1" x14ac:dyDescent="0.55000000000000004">
      <c r="A8" s="108" t="s">
        <v>79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10"/>
    </row>
    <row r="9" spans="1:15" ht="11.25" customHeight="1" x14ac:dyDescent="0.35">
      <c r="A9" s="17"/>
      <c r="O9" s="18"/>
    </row>
    <row r="10" spans="1:15" ht="9" customHeight="1" thickBot="1" x14ac:dyDescent="0.4">
      <c r="A10" s="17"/>
      <c r="B10" s="69"/>
      <c r="C10" s="70"/>
      <c r="D10" s="71"/>
      <c r="E10" s="71"/>
      <c r="F10" s="27"/>
      <c r="G10" s="71"/>
      <c r="H10" s="71"/>
      <c r="I10" s="70"/>
      <c r="J10" s="71"/>
      <c r="K10" s="71"/>
      <c r="L10" s="71"/>
      <c r="M10" s="71"/>
      <c r="N10" s="72"/>
      <c r="O10" s="18"/>
    </row>
    <row r="11" spans="1:15" ht="16" customHeight="1" thickBot="1" x14ac:dyDescent="0.5">
      <c r="A11" s="73" t="s">
        <v>1</v>
      </c>
      <c r="B11" s="33" t="s">
        <v>80</v>
      </c>
      <c r="C11" s="83" t="s">
        <v>83</v>
      </c>
      <c r="D11" s="36"/>
      <c r="F11" s="2" t="s">
        <v>37</v>
      </c>
      <c r="G11" s="36"/>
      <c r="I11" s="74" t="s">
        <v>72</v>
      </c>
      <c r="N11" s="75"/>
      <c r="O11" s="18"/>
    </row>
    <row r="12" spans="1:15" ht="16" customHeight="1" thickBot="1" x14ac:dyDescent="0.4">
      <c r="A12" s="17"/>
      <c r="B12" s="73"/>
      <c r="F12" s="2"/>
      <c r="I12" s="77" t="s">
        <v>30</v>
      </c>
      <c r="J12" s="36"/>
      <c r="L12" s="76" t="str">
        <f>IFERROR(_xlfn.XLOOKUP(J12,param!$I$13:$I$16,param!$J$13:$J$16),"Séléctionnez un emplacement")</f>
        <v>Séléctionnez un emplacement</v>
      </c>
      <c r="M12" s="36"/>
      <c r="N12" s="75"/>
      <c r="O12" s="18"/>
    </row>
    <row r="13" spans="1:15" ht="16" customHeight="1" x14ac:dyDescent="0.35">
      <c r="A13" s="17"/>
      <c r="B13" s="73"/>
      <c r="F13" s="2"/>
      <c r="N13" s="75"/>
      <c r="O13" s="18"/>
    </row>
    <row r="14" spans="1:15" ht="15" customHeight="1" thickBot="1" x14ac:dyDescent="0.4">
      <c r="A14" s="17"/>
      <c r="B14" s="73"/>
      <c r="F14" s="2"/>
      <c r="I14" s="77" t="s">
        <v>68</v>
      </c>
      <c r="J14" s="29">
        <f>param!$B$31</f>
        <v>5</v>
      </c>
      <c r="N14" s="75"/>
      <c r="O14" s="18"/>
    </row>
    <row r="15" spans="1:15" ht="15" customHeight="1" thickBot="1" x14ac:dyDescent="0.4">
      <c r="A15" s="17"/>
      <c r="B15" s="73"/>
      <c r="F15" s="2"/>
      <c r="I15" t="s">
        <v>30</v>
      </c>
      <c r="J15" s="36"/>
      <c r="L15" s="76" t="str">
        <f>IFERROR(_xlfn.XLOOKUP(J15,param!$I$13:$I$16,param!$J$13:$J$16),"Séléctionnez un emplacement")</f>
        <v>Séléctionnez un emplacement</v>
      </c>
      <c r="M15" s="36"/>
      <c r="N15" s="75"/>
      <c r="O15" s="18"/>
    </row>
    <row r="16" spans="1:15" ht="15" customHeight="1" thickBot="1" x14ac:dyDescent="0.4">
      <c r="A16" s="17"/>
      <c r="B16" s="73"/>
      <c r="N16" s="75"/>
      <c r="O16" s="18"/>
    </row>
    <row r="17" spans="1:18" ht="15" customHeight="1" thickBot="1" x14ac:dyDescent="0.5">
      <c r="A17" s="17"/>
      <c r="B17" s="33" t="s">
        <v>43</v>
      </c>
      <c r="C17" s="2" t="s">
        <v>37</v>
      </c>
      <c r="D17" s="36"/>
      <c r="N17" s="75"/>
      <c r="O17" s="18"/>
    </row>
    <row r="18" spans="1:18" ht="15" customHeight="1" thickBot="1" x14ac:dyDescent="0.4">
      <c r="A18" s="17"/>
      <c r="B18" s="73"/>
      <c r="F18" s="2"/>
      <c r="N18" s="75"/>
      <c r="O18" s="18"/>
    </row>
    <row r="19" spans="1:18" ht="15" customHeight="1" thickBot="1" x14ac:dyDescent="0.5">
      <c r="A19" s="17"/>
      <c r="B19" s="33" t="s">
        <v>54</v>
      </c>
      <c r="C19" s="83" t="s">
        <v>40</v>
      </c>
      <c r="D19" s="36"/>
      <c r="F19" s="83" t="s">
        <v>37</v>
      </c>
      <c r="G19" s="36"/>
      <c r="N19" s="75"/>
      <c r="O19" s="18"/>
    </row>
    <row r="20" spans="1:18" ht="15" customHeight="1" thickBot="1" x14ac:dyDescent="0.4">
      <c r="A20" s="17"/>
      <c r="B20" s="73"/>
      <c r="N20" s="75"/>
      <c r="O20" s="18"/>
    </row>
    <row r="21" spans="1:18" ht="15" customHeight="1" thickBot="1" x14ac:dyDescent="0.5">
      <c r="A21" s="17"/>
      <c r="B21" s="33" t="s">
        <v>84</v>
      </c>
      <c r="C21" t="s">
        <v>83</v>
      </c>
      <c r="D21" s="36"/>
      <c r="F21" s="83" t="str">
        <f>IFERROR(_xlfn.XLOOKUP($D21,param!$I$27:$I$29,param!$J$27:$J$29),"")</f>
        <v/>
      </c>
      <c r="G21" s="36"/>
      <c r="N21" s="75"/>
      <c r="O21" s="18"/>
    </row>
    <row r="22" spans="1:18" ht="16" customHeight="1" x14ac:dyDescent="0.35">
      <c r="A22" s="17"/>
      <c r="B22" s="73"/>
      <c r="N22" s="75"/>
      <c r="O22" s="18"/>
    </row>
    <row r="23" spans="1:18" ht="9" customHeight="1" x14ac:dyDescent="0.35">
      <c r="A23" s="17"/>
      <c r="B23" s="78"/>
      <c r="C23" s="79"/>
      <c r="D23" s="80"/>
      <c r="E23" s="80"/>
      <c r="F23" s="28"/>
      <c r="G23" s="28"/>
      <c r="H23" s="80"/>
      <c r="I23" s="79"/>
      <c r="J23" s="80"/>
      <c r="K23" s="80"/>
      <c r="L23" s="80"/>
      <c r="M23" s="80"/>
      <c r="N23" s="81"/>
      <c r="O23" s="18"/>
    </row>
    <row r="24" spans="1:18" ht="16" customHeight="1" x14ac:dyDescent="0.35">
      <c r="A24" s="17"/>
      <c r="F24" s="1"/>
      <c r="O24" s="18"/>
      <c r="Q24" s="82"/>
      <c r="R24" s="82"/>
    </row>
    <row r="25" spans="1:18" ht="9" customHeight="1" thickBot="1" x14ac:dyDescent="0.4">
      <c r="A25" s="17"/>
      <c r="B25" s="69"/>
      <c r="C25" s="70"/>
      <c r="D25" s="71"/>
      <c r="E25" s="71"/>
      <c r="F25" s="27"/>
      <c r="G25" s="71"/>
      <c r="H25" s="71"/>
      <c r="I25" s="70"/>
      <c r="J25" s="71"/>
      <c r="K25" s="71"/>
      <c r="L25" s="71"/>
      <c r="M25" s="71"/>
      <c r="N25" s="72"/>
      <c r="O25" s="18"/>
    </row>
    <row r="26" spans="1:18" ht="16" customHeight="1" thickBot="1" x14ac:dyDescent="0.5">
      <c r="A26" s="73" t="s">
        <v>32</v>
      </c>
      <c r="B26" s="33" t="s">
        <v>80</v>
      </c>
      <c r="C26" s="83" t="s">
        <v>83</v>
      </c>
      <c r="D26" s="36"/>
      <c r="F26" s="2" t="s">
        <v>37</v>
      </c>
      <c r="G26" s="36"/>
      <c r="I26" s="74" t="s">
        <v>72</v>
      </c>
      <c r="N26" s="75"/>
      <c r="O26" s="18"/>
    </row>
    <row r="27" spans="1:18" ht="16" customHeight="1" thickBot="1" x14ac:dyDescent="0.4">
      <c r="A27" s="17"/>
      <c r="B27" s="73"/>
      <c r="F27" s="2"/>
      <c r="I27" s="37" t="s">
        <v>30</v>
      </c>
      <c r="J27" s="36"/>
      <c r="L27" s="76" t="str">
        <f>IFERROR(_xlfn.XLOOKUP(J27,param!$I$13:$I$16,param!$J$13:$J$16),"Séléctionnez un emplacement")</f>
        <v>Séléctionnez un emplacement</v>
      </c>
      <c r="M27" s="36"/>
      <c r="N27" s="75"/>
      <c r="O27" s="18"/>
    </row>
    <row r="28" spans="1:18" ht="16" customHeight="1" x14ac:dyDescent="0.35">
      <c r="A28" s="17"/>
      <c r="B28" s="73"/>
      <c r="F28" s="2"/>
      <c r="N28" s="75"/>
      <c r="O28" s="18"/>
    </row>
    <row r="29" spans="1:18" ht="15" customHeight="1" thickBot="1" x14ac:dyDescent="0.4">
      <c r="A29" s="17"/>
      <c r="B29" s="73"/>
      <c r="F29" s="2"/>
      <c r="I29" s="77" t="s">
        <v>68</v>
      </c>
      <c r="J29" s="29">
        <f>param!$B$31</f>
        <v>5</v>
      </c>
      <c r="N29" s="75"/>
      <c r="O29" s="18"/>
    </row>
    <row r="30" spans="1:18" ht="15" customHeight="1" thickBot="1" x14ac:dyDescent="0.4">
      <c r="A30" s="17"/>
      <c r="B30" s="73"/>
      <c r="F30" s="2"/>
      <c r="I30" t="s">
        <v>30</v>
      </c>
      <c r="J30" s="36"/>
      <c r="L30" s="76" t="str">
        <f>IFERROR(_xlfn.XLOOKUP(J30,param!$I$13:$I$16,param!$J$13:$J$16),"Séléctionnez un emplacement")</f>
        <v>Séléctionnez un emplacement</v>
      </c>
      <c r="M30" s="36"/>
      <c r="N30" s="75"/>
      <c r="O30" s="18"/>
    </row>
    <row r="31" spans="1:18" ht="15" customHeight="1" thickBot="1" x14ac:dyDescent="0.4">
      <c r="A31" s="17"/>
      <c r="B31" s="73"/>
      <c r="N31" s="75"/>
      <c r="O31" s="18"/>
    </row>
    <row r="32" spans="1:18" ht="15" customHeight="1" thickBot="1" x14ac:dyDescent="0.5">
      <c r="A32" s="17"/>
      <c r="B32" s="33" t="s">
        <v>43</v>
      </c>
      <c r="C32" s="2" t="s">
        <v>37</v>
      </c>
      <c r="D32" s="36"/>
      <c r="N32" s="75"/>
      <c r="O32" s="18"/>
    </row>
    <row r="33" spans="1:17" ht="15" customHeight="1" thickBot="1" x14ac:dyDescent="0.4">
      <c r="A33" s="17"/>
      <c r="B33" s="73"/>
      <c r="F33" s="2"/>
      <c r="N33" s="75"/>
      <c r="O33" s="18"/>
    </row>
    <row r="34" spans="1:17" ht="15" customHeight="1" thickBot="1" x14ac:dyDescent="0.5">
      <c r="A34" s="17"/>
      <c r="B34" s="33" t="s">
        <v>54</v>
      </c>
      <c r="C34" s="83" t="s">
        <v>40</v>
      </c>
      <c r="D34" s="36"/>
      <c r="F34" s="83" t="s">
        <v>37</v>
      </c>
      <c r="G34" s="36"/>
      <c r="N34" s="75"/>
      <c r="O34" s="18"/>
    </row>
    <row r="35" spans="1:17" ht="15" customHeight="1" thickBot="1" x14ac:dyDescent="0.4">
      <c r="A35" s="17"/>
      <c r="B35" s="73"/>
      <c r="N35" s="75"/>
      <c r="O35" s="18"/>
    </row>
    <row r="36" spans="1:17" ht="15" customHeight="1" thickBot="1" x14ac:dyDescent="0.5">
      <c r="A36" s="17"/>
      <c r="B36" s="33" t="s">
        <v>84</v>
      </c>
      <c r="C36" t="s">
        <v>83</v>
      </c>
      <c r="D36" s="36"/>
      <c r="F36" s="83" t="str">
        <f>IFERROR(_xlfn.XLOOKUP($D36,param!$I$27:$I$29,param!$J$27:$J$29),"")</f>
        <v/>
      </c>
      <c r="G36" s="36"/>
      <c r="N36" s="75"/>
      <c r="O36" s="18"/>
    </row>
    <row r="37" spans="1:17" ht="16" customHeight="1" x14ac:dyDescent="0.35">
      <c r="A37" s="17"/>
      <c r="B37" s="73"/>
      <c r="N37" s="75"/>
      <c r="O37" s="18"/>
    </row>
    <row r="38" spans="1:17" ht="9" customHeight="1" x14ac:dyDescent="0.35">
      <c r="A38" s="17"/>
      <c r="B38" s="78"/>
      <c r="C38" s="79"/>
      <c r="D38" s="80"/>
      <c r="E38" s="80"/>
      <c r="F38" s="28"/>
      <c r="G38" s="28"/>
      <c r="H38" s="80"/>
      <c r="I38" s="79"/>
      <c r="J38" s="80"/>
      <c r="K38" s="80"/>
      <c r="L38" s="80"/>
      <c r="M38" s="80"/>
      <c r="N38" s="81"/>
      <c r="O38" s="18"/>
    </row>
    <row r="39" spans="1:17" ht="16" customHeight="1" thickBot="1" x14ac:dyDescent="0.4">
      <c r="A39" s="17"/>
      <c r="F39" s="1"/>
      <c r="O39" s="18"/>
      <c r="Q39" s="82"/>
    </row>
    <row r="40" spans="1:17" ht="21.5" thickBot="1" x14ac:dyDescent="0.55000000000000004">
      <c r="A40" s="111" t="s">
        <v>5</v>
      </c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3"/>
    </row>
    <row r="41" spans="1:17" ht="11.25" customHeight="1" x14ac:dyDescent="0.35">
      <c r="A41" s="17"/>
      <c r="O41" s="18"/>
    </row>
    <row r="42" spans="1:17" ht="9" customHeight="1" thickBot="1" x14ac:dyDescent="0.4">
      <c r="A42" s="17"/>
      <c r="B42" s="69"/>
      <c r="C42" s="70"/>
      <c r="D42" s="71"/>
      <c r="E42" s="71"/>
      <c r="F42" s="27"/>
      <c r="G42" s="71"/>
      <c r="H42" s="71"/>
      <c r="I42" s="70"/>
      <c r="J42" s="71"/>
      <c r="K42" s="71"/>
      <c r="L42" s="71"/>
      <c r="M42" s="71"/>
      <c r="N42" s="72"/>
      <c r="O42" s="18"/>
    </row>
    <row r="43" spans="1:17" ht="16" customHeight="1" thickBot="1" x14ac:dyDescent="0.5">
      <c r="A43" s="73" t="s">
        <v>1</v>
      </c>
      <c r="B43" s="33" t="s">
        <v>80</v>
      </c>
      <c r="C43" s="83" t="s">
        <v>83</v>
      </c>
      <c r="D43" s="36"/>
      <c r="F43" s="2" t="s">
        <v>37</v>
      </c>
      <c r="G43" s="36"/>
      <c r="I43" s="74" t="s">
        <v>72</v>
      </c>
      <c r="N43" s="75"/>
      <c r="O43" s="18"/>
    </row>
    <row r="44" spans="1:17" ht="16" customHeight="1" thickBot="1" x14ac:dyDescent="0.4">
      <c r="A44" s="17"/>
      <c r="B44" s="73"/>
      <c r="F44" s="2"/>
      <c r="I44" s="37" t="s">
        <v>30</v>
      </c>
      <c r="J44" s="36"/>
      <c r="L44" s="76" t="str">
        <f>IFERROR(_xlfn.XLOOKUP(J44,param!$I$13:$I$16,param!$J$13:$J$16),"Séléctionnez un emplacement")</f>
        <v>Séléctionnez un emplacement</v>
      </c>
      <c r="M44" s="36"/>
      <c r="N44" s="75"/>
      <c r="O44" s="18"/>
    </row>
    <row r="45" spans="1:17" ht="16" customHeight="1" x14ac:dyDescent="0.35">
      <c r="A45" s="17"/>
      <c r="B45" s="73"/>
      <c r="F45" s="2"/>
      <c r="N45" s="75"/>
      <c r="O45" s="18"/>
    </row>
    <row r="46" spans="1:17" ht="15" customHeight="1" thickBot="1" x14ac:dyDescent="0.4">
      <c r="A46" s="17"/>
      <c r="B46" s="73"/>
      <c r="F46" s="2"/>
      <c r="I46" s="77" t="s">
        <v>68</v>
      </c>
      <c r="J46" s="29">
        <f>param!$B$31</f>
        <v>5</v>
      </c>
      <c r="N46" s="75"/>
      <c r="O46" s="18"/>
    </row>
    <row r="47" spans="1:17" ht="15" customHeight="1" thickBot="1" x14ac:dyDescent="0.4">
      <c r="A47" s="17"/>
      <c r="B47" s="73"/>
      <c r="F47" s="2"/>
      <c r="I47" t="s">
        <v>30</v>
      </c>
      <c r="J47" s="36"/>
      <c r="L47" s="76" t="str">
        <f>IFERROR(_xlfn.XLOOKUP(J47,param!$I$13:$I$16,param!$J$13:$J$16),"Séléctionnez un emplacement")</f>
        <v>Séléctionnez un emplacement</v>
      </c>
      <c r="M47" s="36"/>
      <c r="N47" s="75"/>
      <c r="O47" s="18"/>
    </row>
    <row r="48" spans="1:17" ht="15" customHeight="1" thickBot="1" x14ac:dyDescent="0.4">
      <c r="A48" s="17"/>
      <c r="B48" s="73"/>
      <c r="N48" s="75"/>
      <c r="O48" s="18"/>
    </row>
    <row r="49" spans="1:15" ht="15" customHeight="1" thickBot="1" x14ac:dyDescent="0.5">
      <c r="A49" s="17"/>
      <c r="B49" s="33" t="s">
        <v>43</v>
      </c>
      <c r="C49" s="2" t="s">
        <v>37</v>
      </c>
      <c r="D49" s="36"/>
      <c r="N49" s="75"/>
      <c r="O49" s="18"/>
    </row>
    <row r="50" spans="1:15" ht="15" customHeight="1" thickBot="1" x14ac:dyDescent="0.4">
      <c r="A50" s="17"/>
      <c r="B50" s="73"/>
      <c r="F50" s="2"/>
      <c r="N50" s="75"/>
      <c r="O50" s="18"/>
    </row>
    <row r="51" spans="1:15" ht="15" customHeight="1" thickBot="1" x14ac:dyDescent="0.5">
      <c r="A51" s="17"/>
      <c r="B51" s="33" t="s">
        <v>54</v>
      </c>
      <c r="C51" s="83" t="s">
        <v>40</v>
      </c>
      <c r="D51" s="36"/>
      <c r="F51" s="83" t="s">
        <v>37</v>
      </c>
      <c r="G51" s="36"/>
      <c r="N51" s="75"/>
      <c r="O51" s="18"/>
    </row>
    <row r="52" spans="1:15" ht="15" customHeight="1" thickBot="1" x14ac:dyDescent="0.4">
      <c r="A52" s="17"/>
      <c r="B52" s="73"/>
      <c r="N52" s="75"/>
      <c r="O52" s="18"/>
    </row>
    <row r="53" spans="1:15" ht="15" customHeight="1" thickBot="1" x14ac:dyDescent="0.5">
      <c r="A53" s="17"/>
      <c r="B53" s="33" t="s">
        <v>84</v>
      </c>
      <c r="C53" t="s">
        <v>83</v>
      </c>
      <c r="D53" s="36"/>
      <c r="F53" s="83" t="str">
        <f>IFERROR(_xlfn.XLOOKUP($D53,param!$I$27:$I$29,param!$J$27:$J$29),"")</f>
        <v/>
      </c>
      <c r="G53" s="36"/>
      <c r="N53" s="75"/>
      <c r="O53" s="18"/>
    </row>
    <row r="54" spans="1:15" ht="15" customHeight="1" x14ac:dyDescent="0.35">
      <c r="A54" s="17"/>
      <c r="B54" s="73"/>
      <c r="N54" s="75"/>
      <c r="O54" s="18"/>
    </row>
    <row r="55" spans="1:15" ht="9" customHeight="1" x14ac:dyDescent="0.35">
      <c r="A55" s="17"/>
      <c r="B55" s="78"/>
      <c r="C55" s="79"/>
      <c r="D55" s="80"/>
      <c r="E55" s="80"/>
      <c r="F55" s="28"/>
      <c r="G55" s="28"/>
      <c r="H55" s="80"/>
      <c r="I55" s="79"/>
      <c r="J55" s="80"/>
      <c r="K55" s="80"/>
      <c r="L55" s="80"/>
      <c r="M55" s="80"/>
      <c r="N55" s="81"/>
      <c r="O55" s="18"/>
    </row>
    <row r="56" spans="1:15" ht="16" customHeight="1" x14ac:dyDescent="0.35">
      <c r="A56" s="17"/>
      <c r="F56" s="1"/>
      <c r="O56" s="18"/>
    </row>
    <row r="57" spans="1:15" ht="9" customHeight="1" thickBot="1" x14ac:dyDescent="0.4">
      <c r="A57" s="17"/>
      <c r="B57" s="69"/>
      <c r="C57" s="70"/>
      <c r="D57" s="71"/>
      <c r="E57" s="71"/>
      <c r="F57" s="27"/>
      <c r="G57" s="71"/>
      <c r="H57" s="71"/>
      <c r="I57" s="70"/>
      <c r="J57" s="71"/>
      <c r="K57" s="71"/>
      <c r="L57" s="71"/>
      <c r="M57" s="71"/>
      <c r="N57" s="72"/>
      <c r="O57" s="18"/>
    </row>
    <row r="58" spans="1:15" ht="16" customHeight="1" thickBot="1" x14ac:dyDescent="0.5">
      <c r="A58" s="73" t="s">
        <v>32</v>
      </c>
      <c r="B58" s="33" t="s">
        <v>80</v>
      </c>
      <c r="C58" s="83" t="s">
        <v>83</v>
      </c>
      <c r="D58" s="36"/>
      <c r="F58" s="2" t="s">
        <v>37</v>
      </c>
      <c r="G58" s="36"/>
      <c r="I58" s="74" t="s">
        <v>72</v>
      </c>
      <c r="N58" s="75"/>
      <c r="O58" s="18"/>
    </row>
    <row r="59" spans="1:15" ht="16" customHeight="1" thickBot="1" x14ac:dyDescent="0.4">
      <c r="A59" s="17"/>
      <c r="B59" s="73"/>
      <c r="F59" s="2"/>
      <c r="I59" s="37" t="s">
        <v>30</v>
      </c>
      <c r="J59" s="36"/>
      <c r="L59" s="76" t="str">
        <f>IFERROR(_xlfn.XLOOKUP(J59,param!$I$13:$I$16,param!$J$13:$J$16),"Séléctionnez un emplacement")</f>
        <v>Séléctionnez un emplacement</v>
      </c>
      <c r="M59" s="36"/>
      <c r="N59" s="75"/>
      <c r="O59" s="18"/>
    </row>
    <row r="60" spans="1:15" ht="16" customHeight="1" x14ac:dyDescent="0.35">
      <c r="A60" s="17"/>
      <c r="B60" s="73"/>
      <c r="F60" s="2"/>
      <c r="N60" s="75"/>
      <c r="O60" s="18"/>
    </row>
    <row r="61" spans="1:15" ht="15" customHeight="1" thickBot="1" x14ac:dyDescent="0.4">
      <c r="A61" s="17"/>
      <c r="B61" s="73"/>
      <c r="F61" s="2"/>
      <c r="I61" s="77" t="s">
        <v>68</v>
      </c>
      <c r="J61" s="29">
        <f>param!$B$31</f>
        <v>5</v>
      </c>
      <c r="N61" s="75"/>
      <c r="O61" s="18"/>
    </row>
    <row r="62" spans="1:15" ht="15" customHeight="1" thickBot="1" x14ac:dyDescent="0.4">
      <c r="A62" s="17"/>
      <c r="B62" s="73"/>
      <c r="F62" s="2"/>
      <c r="I62" t="s">
        <v>30</v>
      </c>
      <c r="J62" s="36"/>
      <c r="L62" s="76" t="str">
        <f>IFERROR(_xlfn.XLOOKUP(J62,param!$I$13:$I$16,param!$J$13:$J$16),"Séléctionnez un emplacement")</f>
        <v>Séléctionnez un emplacement</v>
      </c>
      <c r="M62" s="36"/>
      <c r="N62" s="75"/>
      <c r="O62" s="18"/>
    </row>
    <row r="63" spans="1:15" ht="15" customHeight="1" thickBot="1" x14ac:dyDescent="0.4">
      <c r="A63" s="17"/>
      <c r="B63" s="73"/>
      <c r="N63" s="75"/>
      <c r="O63" s="18"/>
    </row>
    <row r="64" spans="1:15" ht="15" customHeight="1" thickBot="1" x14ac:dyDescent="0.5">
      <c r="A64" s="17"/>
      <c r="B64" s="33" t="s">
        <v>43</v>
      </c>
      <c r="C64" s="2" t="s">
        <v>37</v>
      </c>
      <c r="D64" s="36"/>
      <c r="N64" s="75"/>
      <c r="O64" s="18"/>
    </row>
    <row r="65" spans="1:15" ht="15" customHeight="1" thickBot="1" x14ac:dyDescent="0.4">
      <c r="A65" s="17"/>
      <c r="B65" s="73"/>
      <c r="F65" s="2"/>
      <c r="N65" s="75"/>
      <c r="O65" s="18"/>
    </row>
    <row r="66" spans="1:15" ht="15" customHeight="1" thickBot="1" x14ac:dyDescent="0.5">
      <c r="A66" s="17"/>
      <c r="B66" s="33" t="s">
        <v>54</v>
      </c>
      <c r="C66" s="83" t="s">
        <v>40</v>
      </c>
      <c r="D66" s="36"/>
      <c r="F66" s="83" t="s">
        <v>37</v>
      </c>
      <c r="G66" s="36"/>
      <c r="N66" s="75"/>
      <c r="O66" s="18"/>
    </row>
    <row r="67" spans="1:15" ht="15" customHeight="1" thickBot="1" x14ac:dyDescent="0.4">
      <c r="A67" s="17"/>
      <c r="B67" s="73"/>
      <c r="N67" s="75"/>
      <c r="O67" s="18"/>
    </row>
    <row r="68" spans="1:15" ht="15" customHeight="1" thickBot="1" x14ac:dyDescent="0.5">
      <c r="A68" s="17"/>
      <c r="B68" s="33" t="s">
        <v>84</v>
      </c>
      <c r="C68" t="s">
        <v>83</v>
      </c>
      <c r="D68" s="36"/>
      <c r="F68" s="83" t="str">
        <f>IFERROR(_xlfn.XLOOKUP($D68,param!$I$27:$I$29,param!$J$27:$J$29),"")</f>
        <v/>
      </c>
      <c r="G68" s="36"/>
      <c r="N68" s="75"/>
      <c r="O68" s="18"/>
    </row>
    <row r="69" spans="1:15" ht="15" customHeight="1" x14ac:dyDescent="0.35">
      <c r="A69" s="17"/>
      <c r="B69" s="73"/>
      <c r="N69" s="75"/>
      <c r="O69" s="18"/>
    </row>
    <row r="70" spans="1:15" ht="9" customHeight="1" x14ac:dyDescent="0.35">
      <c r="A70" s="17"/>
      <c r="B70" s="78"/>
      <c r="C70" s="79"/>
      <c r="D70" s="80"/>
      <c r="E70" s="80"/>
      <c r="F70" s="28"/>
      <c r="G70" s="28"/>
      <c r="H70" s="80"/>
      <c r="I70" s="79"/>
      <c r="J70" s="80"/>
      <c r="K70" s="80"/>
      <c r="L70" s="80"/>
      <c r="M70" s="80"/>
      <c r="N70" s="81"/>
      <c r="O70" s="18"/>
    </row>
    <row r="71" spans="1:15" x14ac:dyDescent="0.35">
      <c r="A71" s="17"/>
      <c r="F71" s="1"/>
      <c r="O71" s="18"/>
    </row>
    <row r="72" spans="1:15" ht="9" customHeight="1" thickBot="1" x14ac:dyDescent="0.4">
      <c r="A72" s="17"/>
      <c r="F72" s="1"/>
      <c r="O72" s="18"/>
    </row>
    <row r="73" spans="1:15" ht="21.5" thickBot="1" x14ac:dyDescent="0.55000000000000004">
      <c r="A73" s="104" t="s">
        <v>34</v>
      </c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6"/>
    </row>
    <row r="74" spans="1:15" ht="9" customHeight="1" x14ac:dyDescent="0.35">
      <c r="A74" s="17"/>
      <c r="O74" s="18"/>
    </row>
    <row r="75" spans="1:15" ht="9" customHeight="1" thickBot="1" x14ac:dyDescent="0.4">
      <c r="A75" s="17"/>
      <c r="B75" s="69"/>
      <c r="C75" s="70"/>
      <c r="D75" s="71"/>
      <c r="E75" s="71"/>
      <c r="F75" s="27"/>
      <c r="G75" s="71"/>
      <c r="H75" s="71"/>
      <c r="I75" s="70"/>
      <c r="J75" s="71"/>
      <c r="K75" s="71"/>
      <c r="L75" s="71"/>
      <c r="M75" s="71"/>
      <c r="N75" s="72"/>
      <c r="O75" s="18"/>
    </row>
    <row r="76" spans="1:15" ht="16" customHeight="1" thickBot="1" x14ac:dyDescent="0.5">
      <c r="A76" s="73" t="s">
        <v>1</v>
      </c>
      <c r="B76" s="33" t="s">
        <v>80</v>
      </c>
      <c r="C76" s="83" t="s">
        <v>83</v>
      </c>
      <c r="D76" s="36"/>
      <c r="F76" s="2" t="s">
        <v>37</v>
      </c>
      <c r="G76" s="36"/>
      <c r="I76" s="74" t="s">
        <v>72</v>
      </c>
      <c r="N76" s="75"/>
      <c r="O76" s="18"/>
    </row>
    <row r="77" spans="1:15" ht="16" customHeight="1" thickBot="1" x14ac:dyDescent="0.4">
      <c r="A77" s="17"/>
      <c r="B77" s="73"/>
      <c r="F77" s="2"/>
      <c r="I77" s="37" t="s">
        <v>30</v>
      </c>
      <c r="J77" s="36"/>
      <c r="L77" s="76" t="str">
        <f>IFERROR(_xlfn.XLOOKUP(J77,param!$I$13:$I$16,param!$J$13:$J$16),"Séléctionnez un emplacement")</f>
        <v>Séléctionnez un emplacement</v>
      </c>
      <c r="M77" s="36"/>
      <c r="N77" s="75"/>
      <c r="O77" s="18"/>
    </row>
    <row r="78" spans="1:15" ht="16" customHeight="1" x14ac:dyDescent="0.35">
      <c r="A78" s="17"/>
      <c r="B78" s="73"/>
      <c r="F78" s="2"/>
      <c r="N78" s="75"/>
      <c r="O78" s="18"/>
    </row>
    <row r="79" spans="1:15" ht="15" customHeight="1" thickBot="1" x14ac:dyDescent="0.4">
      <c r="A79" s="17"/>
      <c r="B79" s="73"/>
      <c r="F79" s="2"/>
      <c r="I79" s="77" t="s">
        <v>68</v>
      </c>
      <c r="J79" s="29">
        <f>param!$B$31</f>
        <v>5</v>
      </c>
      <c r="N79" s="75"/>
      <c r="O79" s="18"/>
    </row>
    <row r="80" spans="1:15" ht="15" customHeight="1" thickBot="1" x14ac:dyDescent="0.4">
      <c r="A80" s="17"/>
      <c r="B80" s="73"/>
      <c r="F80" s="2"/>
      <c r="I80" t="s">
        <v>30</v>
      </c>
      <c r="J80" s="36"/>
      <c r="L80" s="76" t="str">
        <f>IFERROR(_xlfn.XLOOKUP(J80,param!$I$13:$I$16,param!$J$13:$J$16),"Séléctionnez un emplacement")</f>
        <v>Séléctionnez un emplacement</v>
      </c>
      <c r="M80" s="36"/>
      <c r="N80" s="75"/>
      <c r="O80" s="18"/>
    </row>
    <row r="81" spans="1:15" ht="15" customHeight="1" thickBot="1" x14ac:dyDescent="0.4">
      <c r="A81" s="17"/>
      <c r="B81" s="73"/>
      <c r="N81" s="75"/>
      <c r="O81" s="18"/>
    </row>
    <row r="82" spans="1:15" ht="15" customHeight="1" thickBot="1" x14ac:dyDescent="0.5">
      <c r="A82" s="17"/>
      <c r="B82" s="33" t="s">
        <v>43</v>
      </c>
      <c r="C82" s="2" t="s">
        <v>37</v>
      </c>
      <c r="D82" s="36"/>
      <c r="N82" s="75"/>
      <c r="O82" s="18"/>
    </row>
    <row r="83" spans="1:15" ht="15" customHeight="1" thickBot="1" x14ac:dyDescent="0.4">
      <c r="A83" s="17"/>
      <c r="B83" s="73"/>
      <c r="F83" s="2"/>
      <c r="N83" s="75"/>
      <c r="O83" s="18"/>
    </row>
    <row r="84" spans="1:15" ht="15" customHeight="1" thickBot="1" x14ac:dyDescent="0.5">
      <c r="A84" s="17"/>
      <c r="B84" s="33" t="s">
        <v>54</v>
      </c>
      <c r="C84" s="83" t="s">
        <v>40</v>
      </c>
      <c r="D84" s="36"/>
      <c r="F84" s="83" t="s">
        <v>37</v>
      </c>
      <c r="G84" s="36"/>
      <c r="N84" s="75"/>
      <c r="O84" s="18"/>
    </row>
    <row r="85" spans="1:15" ht="15" customHeight="1" thickBot="1" x14ac:dyDescent="0.4">
      <c r="A85" s="17"/>
      <c r="B85" s="73"/>
      <c r="N85" s="75"/>
      <c r="O85" s="18"/>
    </row>
    <row r="86" spans="1:15" ht="15" customHeight="1" thickBot="1" x14ac:dyDescent="0.5">
      <c r="A86" s="17"/>
      <c r="B86" s="33" t="s">
        <v>84</v>
      </c>
      <c r="C86" t="s">
        <v>83</v>
      </c>
      <c r="D86" s="36"/>
      <c r="F86" s="83" t="str">
        <f>IFERROR(_xlfn.XLOOKUP($D86,param!$I$27:$I$29,param!$J$27:$J$29),"")</f>
        <v/>
      </c>
      <c r="G86" s="36"/>
      <c r="N86" s="75"/>
      <c r="O86" s="18"/>
    </row>
    <row r="87" spans="1:15" ht="15" customHeight="1" x14ac:dyDescent="0.35">
      <c r="A87" s="17"/>
      <c r="B87" s="73"/>
      <c r="N87" s="75"/>
      <c r="O87" s="18"/>
    </row>
    <row r="88" spans="1:15" x14ac:dyDescent="0.35">
      <c r="A88" s="17"/>
      <c r="B88" s="78"/>
      <c r="C88" s="79"/>
      <c r="D88" s="80"/>
      <c r="E88" s="80"/>
      <c r="F88" s="28"/>
      <c r="G88" s="28"/>
      <c r="H88" s="80"/>
      <c r="I88" s="79"/>
      <c r="J88" s="80"/>
      <c r="K88" s="80"/>
      <c r="L88" s="80"/>
      <c r="M88" s="80"/>
      <c r="N88" s="81"/>
      <c r="O88" s="18"/>
    </row>
    <row r="89" spans="1:15" x14ac:dyDescent="0.35">
      <c r="A89" s="17"/>
      <c r="F89" s="1"/>
      <c r="O89" s="18"/>
    </row>
    <row r="90" spans="1:15" ht="9" customHeight="1" thickBot="1" x14ac:dyDescent="0.4">
      <c r="A90" s="17"/>
      <c r="B90" s="69"/>
      <c r="C90" s="70"/>
      <c r="D90" s="71"/>
      <c r="E90" s="71"/>
      <c r="F90" s="27"/>
      <c r="G90" s="71"/>
      <c r="H90" s="71"/>
      <c r="I90" s="70"/>
      <c r="J90" s="71"/>
      <c r="K90" s="71"/>
      <c r="L90" s="71"/>
      <c r="M90" s="71"/>
      <c r="N90" s="72"/>
      <c r="O90" s="18"/>
    </row>
    <row r="91" spans="1:15" ht="16" customHeight="1" thickBot="1" x14ac:dyDescent="0.5">
      <c r="A91" s="73" t="s">
        <v>32</v>
      </c>
      <c r="B91" s="33" t="s">
        <v>80</v>
      </c>
      <c r="C91" s="83" t="s">
        <v>83</v>
      </c>
      <c r="D91" s="36"/>
      <c r="F91" s="2" t="s">
        <v>37</v>
      </c>
      <c r="G91" s="36"/>
      <c r="I91" s="74" t="s">
        <v>72</v>
      </c>
      <c r="N91" s="75"/>
      <c r="O91" s="18"/>
    </row>
    <row r="92" spans="1:15" ht="16" customHeight="1" thickBot="1" x14ac:dyDescent="0.4">
      <c r="A92" s="17"/>
      <c r="B92" s="73"/>
      <c r="F92" s="2"/>
      <c r="I92" s="37" t="s">
        <v>30</v>
      </c>
      <c r="J92" s="36"/>
      <c r="L92" s="76" t="str">
        <f>IFERROR(_xlfn.XLOOKUP(J92,param!$I$13:$I$16,param!$J$13:$J$16),"Séléctionnez un emplacement")</f>
        <v>Séléctionnez un emplacement</v>
      </c>
      <c r="M92" s="36"/>
      <c r="N92" s="75"/>
      <c r="O92" s="18"/>
    </row>
    <row r="93" spans="1:15" ht="16" customHeight="1" x14ac:dyDescent="0.35">
      <c r="A93" s="17"/>
      <c r="B93" s="73"/>
      <c r="F93" s="2"/>
      <c r="N93" s="75"/>
      <c r="O93" s="18"/>
    </row>
    <row r="94" spans="1:15" ht="15" customHeight="1" thickBot="1" x14ac:dyDescent="0.4">
      <c r="A94" s="17"/>
      <c r="B94" s="73"/>
      <c r="F94" s="2"/>
      <c r="I94" s="77" t="s">
        <v>68</v>
      </c>
      <c r="J94" s="29">
        <f>param!$B$31</f>
        <v>5</v>
      </c>
      <c r="N94" s="75"/>
      <c r="O94" s="18"/>
    </row>
    <row r="95" spans="1:15" ht="15" customHeight="1" thickBot="1" x14ac:dyDescent="0.4">
      <c r="A95" s="17"/>
      <c r="B95" s="73"/>
      <c r="F95" s="2"/>
      <c r="I95" t="s">
        <v>30</v>
      </c>
      <c r="J95" s="36"/>
      <c r="L95" s="76" t="str">
        <f>IFERROR(_xlfn.XLOOKUP(J95,param!$I$13:$I$16,param!$J$13:$J$16),"Séléctionnez un emplacement")</f>
        <v>Séléctionnez un emplacement</v>
      </c>
      <c r="M95" s="36"/>
      <c r="N95" s="75"/>
      <c r="O95" s="18"/>
    </row>
    <row r="96" spans="1:15" ht="15" customHeight="1" thickBot="1" x14ac:dyDescent="0.4">
      <c r="A96" s="17"/>
      <c r="B96" s="73"/>
      <c r="N96" s="75"/>
      <c r="O96" s="18"/>
    </row>
    <row r="97" spans="1:15" ht="15" customHeight="1" thickBot="1" x14ac:dyDescent="0.5">
      <c r="A97" s="17"/>
      <c r="B97" s="33" t="s">
        <v>43</v>
      </c>
      <c r="C97" s="2" t="s">
        <v>37</v>
      </c>
      <c r="D97" s="36"/>
      <c r="N97" s="75"/>
      <c r="O97" s="18"/>
    </row>
    <row r="98" spans="1:15" ht="15" customHeight="1" thickBot="1" x14ac:dyDescent="0.4">
      <c r="A98" s="17"/>
      <c r="B98" s="73"/>
      <c r="F98" s="2"/>
      <c r="N98" s="75"/>
      <c r="O98" s="18"/>
    </row>
    <row r="99" spans="1:15" ht="15" customHeight="1" thickBot="1" x14ac:dyDescent="0.5">
      <c r="A99" s="17"/>
      <c r="B99" s="33" t="s">
        <v>54</v>
      </c>
      <c r="C99" s="83" t="s">
        <v>40</v>
      </c>
      <c r="D99" s="36"/>
      <c r="F99" s="83" t="s">
        <v>37</v>
      </c>
      <c r="G99" s="36"/>
      <c r="N99" s="75"/>
      <c r="O99" s="18"/>
    </row>
    <row r="100" spans="1:15" ht="15" customHeight="1" thickBot="1" x14ac:dyDescent="0.4">
      <c r="A100" s="17"/>
      <c r="B100" s="73"/>
      <c r="N100" s="75"/>
      <c r="O100" s="18"/>
    </row>
    <row r="101" spans="1:15" ht="15" customHeight="1" thickBot="1" x14ac:dyDescent="0.5">
      <c r="A101" s="17"/>
      <c r="B101" s="33" t="s">
        <v>84</v>
      </c>
      <c r="C101" t="s">
        <v>83</v>
      </c>
      <c r="D101" s="36"/>
      <c r="F101" s="83" t="str">
        <f>IFERROR(_xlfn.XLOOKUP($D101,param!$I$27:$I$29,param!$J$27:$J$29),"")</f>
        <v/>
      </c>
      <c r="G101" s="36"/>
      <c r="N101" s="75"/>
      <c r="O101" s="18"/>
    </row>
    <row r="102" spans="1:15" ht="15" customHeight="1" x14ac:dyDescent="0.35">
      <c r="A102" s="17"/>
      <c r="B102" s="73"/>
      <c r="N102" s="75"/>
      <c r="O102" s="18"/>
    </row>
    <row r="103" spans="1:15" ht="9" customHeight="1" x14ac:dyDescent="0.35">
      <c r="A103" s="17"/>
      <c r="B103" s="78"/>
      <c r="C103" s="79"/>
      <c r="D103" s="80"/>
      <c r="E103" s="80"/>
      <c r="F103" s="28"/>
      <c r="G103" s="28"/>
      <c r="H103" s="80"/>
      <c r="I103" s="79"/>
      <c r="J103" s="80"/>
      <c r="K103" s="80"/>
      <c r="L103" s="80"/>
      <c r="M103" s="80"/>
      <c r="N103" s="81"/>
      <c r="O103" s="18"/>
    </row>
    <row r="104" spans="1:15" ht="16" thickBot="1" x14ac:dyDescent="0.4">
      <c r="A104" s="17"/>
      <c r="F104" s="1"/>
      <c r="O104" s="18"/>
    </row>
    <row r="105" spans="1:15" ht="21.5" thickBot="1" x14ac:dyDescent="0.55000000000000004">
      <c r="A105" s="84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6"/>
    </row>
  </sheetData>
  <sheetProtection algorithmName="SHA-512" hashValue="qx49Cvch21VsatgQXaOM+QA+wA/Huiy440SE2HG6JFC6VRlV4qTEFqrdQ+rajs/EVy4ZbVjuwxZKcRdac8877Q==" saltValue="9iNf18jl6nJkIVahiLbI4Q==" spinCount="100000" sheet="1" objects="1" scenarios="1"/>
  <mergeCells count="6">
    <mergeCell ref="A73:O73"/>
    <mergeCell ref="A2:K2"/>
    <mergeCell ref="A3:K3"/>
    <mergeCell ref="A5:H5"/>
    <mergeCell ref="A8:O8"/>
    <mergeCell ref="A40:O40"/>
  </mergeCells>
  <dataValidations count="1">
    <dataValidation type="textLength" operator="lessThan" allowBlank="1" showInputMessage="1" showErrorMessage="1" errorTitle="Format incorrect" error="Merci de saisir un flocage de 10 caractères maximum, sans dépasser cette limite." sqref="M12 M62:M69 J72 J23 J55 J70 M30:M36 J38 M44 M15:M21 M47:M54 M27 M80:M87 M77 J103 J88 M59 M95:M102 M92" xr:uid="{74078261-C03A-4CB9-9D5A-529EAFF8835A}">
      <formula1>11</formula1>
    </dataValidation>
  </dataValidations>
  <pageMargins left="0.7" right="0.7" top="0.75" bottom="0.75" header="0.511811023622047" footer="0.511811023622047"/>
  <pageSetup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49B10488-4AA9-4586-9BB4-935B86C2DF30}">
          <x14:formula1>
            <xm:f>param!$C$4:$C$7</xm:f>
          </x14:formula1>
          <xm:sqref>D71 D104 G76 G91 D97</xm:sqref>
        </x14:dataValidation>
        <x14:dataValidation type="list" allowBlank="1" showInputMessage="1" showErrorMessage="1" xr:uid="{1C1467F5-16A2-40C9-82A3-3FB255741C6A}">
          <x14:formula1>
            <xm:f>param!$B$4:$B$7</xm:f>
          </x14:formula1>
          <xm:sqref>D17 D72 D32 D82 G26 G11</xm:sqref>
        </x14:dataValidation>
        <x14:dataValidation type="list" allowBlank="1" showInputMessage="1" showErrorMessage="1" xr:uid="{1E8F3495-F31C-4161-84CD-4C257BB6F274}">
          <x14:formula1>
            <xm:f>param!$K$4:$K$8</xm:f>
          </x14:formula1>
          <xm:sqref>G19 G34 G51 G66 G99 G84</xm:sqref>
        </x14:dataValidation>
        <x14:dataValidation type="list" allowBlank="1" showInputMessage="1" showErrorMessage="1" xr:uid="{F4905075-468A-4A51-980A-066E39E1CA5B}">
          <x14:formula1>
            <xm:f>param!$L$4:$L$5</xm:f>
          </x14:formula1>
          <xm:sqref>D19 D34 D51 D66 D99 D84</xm:sqref>
        </x14:dataValidation>
        <x14:dataValidation type="list" allowBlank="1" showInputMessage="1" showErrorMessage="1" xr:uid="{AAB85A9D-2A88-46CB-BF39-14427360202C}">
          <x14:formula1>
            <xm:f>param!$I$27:$I$28</xm:f>
          </x14:formula1>
          <xm:sqref>D68 D21 D36 D53 D86 D101</xm:sqref>
        </x14:dataValidation>
        <x14:dataValidation type="list" allowBlank="1" showInputMessage="1" showErrorMessage="1" xr:uid="{010FC515-0F76-4930-A832-1D25008CE48F}">
          <x14:formula1>
            <xm:f>param!$A$4:$A$8</xm:f>
          </x14:formula1>
          <xm:sqref>G43 G58 D64 D49</xm:sqref>
        </x14:dataValidation>
        <x14:dataValidation type="list" allowBlank="1" showInputMessage="1" showErrorMessage="1" xr:uid="{9605D073-30BB-471F-874A-25A51A1D1960}">
          <x14:formula1>
            <xm:f>param!$I$23:$I$24</xm:f>
          </x14:formula1>
          <xm:sqref>D11 D76 D91 D58 D43 D26</xm:sqref>
        </x14:dataValidation>
        <x14:dataValidation type="list" allowBlank="1" showInputMessage="1" showErrorMessage="1" xr:uid="{CD3C2BF8-7EDF-42C8-A534-19F4EEB20C61}">
          <x14:formula1>
            <xm:f>param!$I$13:$I$15</xm:f>
          </x14:formula1>
          <xm:sqref>J81:J87 J63:J69 J48:J54 J96:J102</xm:sqref>
        </x14:dataValidation>
        <x14:dataValidation type="list" allowBlank="1" showInputMessage="1" showErrorMessage="1" xr:uid="{C5C2476E-2746-4B1C-A0D3-162683AE7753}">
          <x14:formula1>
            <xm:f>param!$I$13:$I$16</xm:f>
          </x14:formula1>
          <xm:sqref>J12 J15 J30 J47 J62 J80 J27 J44 J59 J77 J92 J95</xm:sqref>
        </x14:dataValidation>
        <x14:dataValidation type="list" allowBlank="1" showInputMessage="1" showErrorMessage="1" xr:uid="{38812AF4-FF4A-42F8-8506-F0A7EC0F8818}">
          <x14:formula1>
            <xm:f>IF($D21="Sac de sport",param!$J$4:$J$5,"")</xm:f>
          </x14:formula1>
          <xm:sqref>G21 G36 G53 G68 G86 G101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9ABCC-FD4D-4C2C-BDB6-9EA9AAA74BB6}">
  <dimension ref="A1:Q94"/>
  <sheetViews>
    <sheetView showGridLines="0" topLeftCell="A6" zoomScale="85" zoomScaleNormal="85" workbookViewId="0">
      <selection activeCell="G28" sqref="G28"/>
    </sheetView>
  </sheetViews>
  <sheetFormatPr defaultColWidth="10.5" defaultRowHeight="15.5" x14ac:dyDescent="0.35"/>
  <cols>
    <col min="1" max="1" width="5.75" customWidth="1"/>
    <col min="2" max="2" width="15.25" customWidth="1"/>
    <col min="3" max="3" width="14.75" customWidth="1"/>
    <col min="4" max="4" width="11.58203125" customWidth="1"/>
    <col min="5" max="5" width="10.83203125" customWidth="1"/>
    <col min="6" max="6" width="13.5" customWidth="1"/>
    <col min="7" max="7" width="11.58203125" customWidth="1"/>
    <col min="9" max="9" width="24.58203125" customWidth="1"/>
    <col min="10" max="10" width="12.33203125" customWidth="1"/>
    <col min="11" max="11" width="11" customWidth="1"/>
    <col min="12" max="12" width="33.25" customWidth="1"/>
    <col min="14" max="14" width="2.08203125" customWidth="1"/>
    <col min="15" max="15" width="3.25" customWidth="1"/>
    <col min="20" max="20" width="6.58203125" customWidth="1"/>
    <col min="22" max="22" width="8.5" customWidth="1"/>
    <col min="23" max="23" width="16.25" customWidth="1"/>
  </cols>
  <sheetData>
    <row r="1" spans="1:15" ht="10.5" customHeight="1" x14ac:dyDescent="0.35">
      <c r="C1" s="37"/>
      <c r="F1" s="1"/>
    </row>
    <row r="2" spans="1:15" ht="28" x14ac:dyDescent="0.6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5" ht="21" x14ac:dyDescent="0.5">
      <c r="A3" s="99" t="s">
        <v>85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5" ht="8.25" customHeight="1" x14ac:dyDescent="0.55000000000000004">
      <c r="B4" s="39"/>
      <c r="C4" s="40"/>
      <c r="D4" s="39"/>
      <c r="E4" s="39"/>
    </row>
    <row r="5" spans="1:15" ht="29.25" customHeight="1" x14ac:dyDescent="0.55000000000000004">
      <c r="A5" s="107" t="s">
        <v>89</v>
      </c>
      <c r="B5" s="107"/>
      <c r="C5" s="107"/>
      <c r="D5" s="107"/>
      <c r="E5" s="107"/>
      <c r="F5" s="107"/>
      <c r="G5" s="107"/>
      <c r="H5" s="107"/>
      <c r="I5" s="59">
        <f>param!B35</f>
        <v>70</v>
      </c>
      <c r="J5" s="60"/>
      <c r="K5" s="60"/>
    </row>
    <row r="6" spans="1:15" ht="240" customHeight="1" x14ac:dyDescent="0.5">
      <c r="A6" s="61"/>
    </row>
    <row r="7" spans="1:15" ht="21.5" thickBot="1" x14ac:dyDescent="0.55000000000000004">
      <c r="A7" s="61"/>
      <c r="C7" s="49"/>
    </row>
    <row r="8" spans="1:15" ht="21.5" thickBot="1" x14ac:dyDescent="0.55000000000000004">
      <c r="A8" s="108" t="s">
        <v>79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10"/>
    </row>
    <row r="9" spans="1:15" ht="11.25" customHeight="1" x14ac:dyDescent="0.35">
      <c r="A9" s="17"/>
      <c r="O9" s="18"/>
    </row>
    <row r="10" spans="1:15" ht="9" customHeight="1" thickBot="1" x14ac:dyDescent="0.4">
      <c r="A10" s="17"/>
      <c r="B10" s="69"/>
      <c r="C10" s="70"/>
      <c r="D10" s="71"/>
      <c r="E10" s="71"/>
      <c r="F10" s="27"/>
      <c r="G10" s="71"/>
      <c r="H10" s="71"/>
      <c r="I10" s="70"/>
      <c r="J10" s="71"/>
      <c r="K10" s="71"/>
      <c r="L10" s="71"/>
      <c r="M10" s="71"/>
      <c r="N10" s="72"/>
      <c r="O10" s="18"/>
    </row>
    <row r="11" spans="1:15" ht="16" customHeight="1" thickBot="1" x14ac:dyDescent="0.5">
      <c r="A11" s="73" t="s">
        <v>1</v>
      </c>
      <c r="B11" s="33" t="s">
        <v>80</v>
      </c>
      <c r="C11" s="83" t="s">
        <v>83</v>
      </c>
      <c r="D11" s="36"/>
      <c r="F11" s="2" t="s">
        <v>37</v>
      </c>
      <c r="G11" s="36"/>
      <c r="I11" s="74" t="s">
        <v>72</v>
      </c>
      <c r="N11" s="75"/>
      <c r="O11" s="18"/>
    </row>
    <row r="12" spans="1:15" ht="16" customHeight="1" thickBot="1" x14ac:dyDescent="0.4">
      <c r="A12" s="17"/>
      <c r="B12" s="73"/>
      <c r="F12" s="2"/>
      <c r="I12" s="37" t="s">
        <v>30</v>
      </c>
      <c r="J12" s="36"/>
      <c r="L12" s="76" t="str">
        <f>IFERROR(_xlfn.XLOOKUP(J12,param!$I$13:$I$16,param!$J$13:$J$16),"Séléctionnez un emplacement")</f>
        <v>Séléctionnez un emplacement</v>
      </c>
      <c r="M12" s="36"/>
      <c r="N12" s="75"/>
      <c r="O12" s="18"/>
    </row>
    <row r="13" spans="1:15" ht="16" customHeight="1" x14ac:dyDescent="0.35">
      <c r="A13" s="17"/>
      <c r="B13" s="73"/>
      <c r="F13" s="2"/>
      <c r="N13" s="75"/>
      <c r="O13" s="18"/>
    </row>
    <row r="14" spans="1:15" ht="15" customHeight="1" thickBot="1" x14ac:dyDescent="0.4">
      <c r="A14" s="17"/>
      <c r="B14" s="73"/>
      <c r="F14" s="2"/>
      <c r="I14" s="77" t="s">
        <v>68</v>
      </c>
      <c r="J14" s="29">
        <f>param!$B$31</f>
        <v>5</v>
      </c>
      <c r="N14" s="75"/>
      <c r="O14" s="18"/>
    </row>
    <row r="15" spans="1:15" ht="15" customHeight="1" thickBot="1" x14ac:dyDescent="0.4">
      <c r="A15" s="17"/>
      <c r="B15" s="73"/>
      <c r="F15" s="2"/>
      <c r="I15" t="s">
        <v>30</v>
      </c>
      <c r="J15" s="36"/>
      <c r="L15" s="76" t="str">
        <f>IFERROR(_xlfn.XLOOKUP(J15,param!$I$13:$I$16,param!$J$13:$J$16),"Séléctionnez un emplacement")</f>
        <v>Séléctionnez un emplacement</v>
      </c>
      <c r="M15" s="36"/>
      <c r="N15" s="75"/>
      <c r="O15" s="18"/>
    </row>
    <row r="16" spans="1:15" ht="15" customHeight="1" thickBot="1" x14ac:dyDescent="0.4">
      <c r="A16" s="17"/>
      <c r="B16" s="73"/>
      <c r="N16" s="75"/>
      <c r="O16" s="18"/>
    </row>
    <row r="17" spans="1:17" ht="15" customHeight="1" thickBot="1" x14ac:dyDescent="0.5">
      <c r="A17" s="17"/>
      <c r="B17" s="33" t="s">
        <v>43</v>
      </c>
      <c r="C17" s="2" t="s">
        <v>37</v>
      </c>
      <c r="D17" s="36"/>
      <c r="N17" s="75"/>
      <c r="O17" s="18"/>
    </row>
    <row r="18" spans="1:17" ht="15" customHeight="1" thickBot="1" x14ac:dyDescent="0.4">
      <c r="A18" s="17"/>
      <c r="B18" s="73"/>
      <c r="F18" s="2"/>
      <c r="N18" s="75"/>
      <c r="O18" s="18"/>
    </row>
    <row r="19" spans="1:17" ht="15" customHeight="1" thickBot="1" x14ac:dyDescent="0.5">
      <c r="A19" s="17"/>
      <c r="B19" s="33" t="s">
        <v>54</v>
      </c>
      <c r="C19" s="83" t="s">
        <v>40</v>
      </c>
      <c r="D19" s="36"/>
      <c r="F19" s="83" t="s">
        <v>37</v>
      </c>
      <c r="G19" s="36"/>
      <c r="N19" s="75"/>
      <c r="O19" s="18"/>
    </row>
    <row r="20" spans="1:17" ht="15" customHeight="1" x14ac:dyDescent="0.35">
      <c r="A20" s="17"/>
      <c r="B20" s="73"/>
      <c r="N20" s="75"/>
      <c r="O20" s="18"/>
    </row>
    <row r="21" spans="1:17" ht="9" customHeight="1" x14ac:dyDescent="0.35">
      <c r="A21" s="17"/>
      <c r="B21" s="78"/>
      <c r="C21" s="79"/>
      <c r="D21" s="80"/>
      <c r="E21" s="80"/>
      <c r="F21" s="28"/>
      <c r="G21" s="28"/>
      <c r="H21" s="80"/>
      <c r="I21" s="79"/>
      <c r="J21" s="80"/>
      <c r="K21" s="80"/>
      <c r="L21" s="80"/>
      <c r="M21" s="80"/>
      <c r="N21" s="81"/>
      <c r="O21" s="18"/>
    </row>
    <row r="22" spans="1:17" ht="16" customHeight="1" x14ac:dyDescent="0.35">
      <c r="A22" s="17"/>
      <c r="F22" s="1"/>
      <c r="O22" s="18"/>
      <c r="Q22" s="82"/>
    </row>
    <row r="23" spans="1:17" ht="9" customHeight="1" thickBot="1" x14ac:dyDescent="0.4">
      <c r="A23" s="17"/>
      <c r="B23" s="69"/>
      <c r="C23" s="70"/>
      <c r="D23" s="71"/>
      <c r="E23" s="71"/>
      <c r="F23" s="27"/>
      <c r="G23" s="71"/>
      <c r="H23" s="71"/>
      <c r="I23" s="70"/>
      <c r="J23" s="71"/>
      <c r="K23" s="71"/>
      <c r="L23" s="71"/>
      <c r="M23" s="71"/>
      <c r="N23" s="72"/>
      <c r="O23" s="18"/>
    </row>
    <row r="24" spans="1:17" ht="16" customHeight="1" thickBot="1" x14ac:dyDescent="0.5">
      <c r="A24" s="73" t="s">
        <v>32</v>
      </c>
      <c r="B24" s="33" t="s">
        <v>80</v>
      </c>
      <c r="C24" s="83" t="s">
        <v>83</v>
      </c>
      <c r="D24" s="36"/>
      <c r="F24" s="2" t="s">
        <v>37</v>
      </c>
      <c r="G24" s="36"/>
      <c r="I24" s="74" t="s">
        <v>72</v>
      </c>
      <c r="N24" s="75"/>
      <c r="O24" s="18"/>
    </row>
    <row r="25" spans="1:17" ht="16" customHeight="1" thickBot="1" x14ac:dyDescent="0.4">
      <c r="A25" s="17"/>
      <c r="B25" s="73"/>
      <c r="F25" s="2"/>
      <c r="I25" s="37" t="s">
        <v>30</v>
      </c>
      <c r="J25" s="36"/>
      <c r="L25" s="76" t="str">
        <f>IFERROR(_xlfn.XLOOKUP(J25,param!$I$13:$I$16,param!$J$13:$J$16),"Séléctionnez un emplacement")</f>
        <v>Séléctionnez un emplacement</v>
      </c>
      <c r="M25" s="36"/>
      <c r="N25" s="75"/>
      <c r="O25" s="18"/>
    </row>
    <row r="26" spans="1:17" ht="16" customHeight="1" x14ac:dyDescent="0.35">
      <c r="A26" s="17"/>
      <c r="B26" s="73"/>
      <c r="F26" s="2"/>
      <c r="N26" s="75"/>
      <c r="O26" s="18"/>
    </row>
    <row r="27" spans="1:17" ht="15" customHeight="1" thickBot="1" x14ac:dyDescent="0.4">
      <c r="A27" s="17"/>
      <c r="B27" s="73"/>
      <c r="F27" s="2"/>
      <c r="I27" s="77" t="s">
        <v>68</v>
      </c>
      <c r="J27" s="29">
        <f>param!$B$31</f>
        <v>5</v>
      </c>
      <c r="N27" s="75"/>
      <c r="O27" s="18"/>
    </row>
    <row r="28" spans="1:17" ht="15" customHeight="1" thickBot="1" x14ac:dyDescent="0.4">
      <c r="A28" s="17"/>
      <c r="B28" s="73"/>
      <c r="F28" s="2"/>
      <c r="I28" t="s">
        <v>30</v>
      </c>
      <c r="J28" s="36"/>
      <c r="L28" s="76" t="str">
        <f>IFERROR(_xlfn.XLOOKUP(J28,param!$I$13:$I$16,param!$J$13:$J$16),"Séléctionnez un emplacement")</f>
        <v>Séléctionnez un emplacement</v>
      </c>
      <c r="M28" s="36"/>
      <c r="N28" s="75"/>
      <c r="O28" s="18"/>
    </row>
    <row r="29" spans="1:17" ht="15" customHeight="1" thickBot="1" x14ac:dyDescent="0.4">
      <c r="A29" s="17"/>
      <c r="B29" s="73"/>
      <c r="N29" s="75"/>
      <c r="O29" s="18"/>
    </row>
    <row r="30" spans="1:17" ht="15" customHeight="1" thickBot="1" x14ac:dyDescent="0.5">
      <c r="A30" s="17"/>
      <c r="B30" s="33" t="s">
        <v>43</v>
      </c>
      <c r="C30" s="2" t="s">
        <v>37</v>
      </c>
      <c r="D30" s="36"/>
      <c r="N30" s="75"/>
      <c r="O30" s="18"/>
    </row>
    <row r="31" spans="1:17" ht="15" customHeight="1" thickBot="1" x14ac:dyDescent="0.4">
      <c r="A31" s="17"/>
      <c r="B31" s="73"/>
      <c r="F31" s="2"/>
      <c r="N31" s="75"/>
      <c r="O31" s="18"/>
    </row>
    <row r="32" spans="1:17" ht="15" customHeight="1" thickBot="1" x14ac:dyDescent="0.5">
      <c r="A32" s="17"/>
      <c r="B32" s="33" t="s">
        <v>54</v>
      </c>
      <c r="C32" s="83" t="s">
        <v>40</v>
      </c>
      <c r="D32" s="36"/>
      <c r="F32" s="83" t="s">
        <v>37</v>
      </c>
      <c r="G32" s="36"/>
      <c r="N32" s="75"/>
      <c r="O32" s="18"/>
    </row>
    <row r="33" spans="1:17" ht="15" customHeight="1" x14ac:dyDescent="0.35">
      <c r="A33" s="17"/>
      <c r="B33" s="73"/>
      <c r="N33" s="75"/>
      <c r="O33" s="18"/>
    </row>
    <row r="34" spans="1:17" ht="9" customHeight="1" x14ac:dyDescent="0.35">
      <c r="A34" s="17"/>
      <c r="B34" s="78"/>
      <c r="C34" s="79"/>
      <c r="D34" s="80"/>
      <c r="E34" s="80"/>
      <c r="F34" s="28"/>
      <c r="G34" s="28"/>
      <c r="H34" s="80"/>
      <c r="I34" s="79"/>
      <c r="J34" s="80"/>
      <c r="K34" s="80"/>
      <c r="L34" s="80"/>
      <c r="M34" s="80"/>
      <c r="N34" s="81"/>
      <c r="O34" s="18"/>
    </row>
    <row r="35" spans="1:17" ht="16" customHeight="1" x14ac:dyDescent="0.35">
      <c r="A35" s="17"/>
      <c r="F35" s="1"/>
      <c r="O35" s="18"/>
      <c r="Q35" s="82"/>
    </row>
    <row r="36" spans="1:17" ht="16" customHeight="1" thickBot="1" x14ac:dyDescent="0.4">
      <c r="A36" s="17"/>
      <c r="F36" s="1"/>
      <c r="O36" s="18"/>
      <c r="Q36" s="82"/>
    </row>
    <row r="37" spans="1:17" ht="21.5" thickBot="1" x14ac:dyDescent="0.55000000000000004">
      <c r="A37" s="111" t="s">
        <v>5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3"/>
    </row>
    <row r="38" spans="1:17" ht="11.25" customHeight="1" x14ac:dyDescent="0.35">
      <c r="A38" s="17"/>
      <c r="O38" s="18"/>
    </row>
    <row r="39" spans="1:17" ht="9" customHeight="1" thickBot="1" x14ac:dyDescent="0.4">
      <c r="A39" s="17"/>
      <c r="B39" s="69"/>
      <c r="C39" s="70"/>
      <c r="D39" s="71"/>
      <c r="E39" s="71"/>
      <c r="F39" s="27"/>
      <c r="G39" s="71"/>
      <c r="H39" s="71"/>
      <c r="I39" s="70"/>
      <c r="J39" s="71"/>
      <c r="K39" s="71"/>
      <c r="L39" s="71"/>
      <c r="M39" s="71"/>
      <c r="N39" s="72"/>
      <c r="O39" s="18"/>
    </row>
    <row r="40" spans="1:17" ht="16" customHeight="1" thickBot="1" x14ac:dyDescent="0.5">
      <c r="A40" s="73" t="s">
        <v>1</v>
      </c>
      <c r="B40" s="33" t="s">
        <v>80</v>
      </c>
      <c r="C40" s="83" t="s">
        <v>83</v>
      </c>
      <c r="D40" s="36"/>
      <c r="F40" s="2" t="s">
        <v>37</v>
      </c>
      <c r="G40" s="36"/>
      <c r="I40" s="74" t="s">
        <v>72</v>
      </c>
      <c r="N40" s="75"/>
      <c r="O40" s="18"/>
    </row>
    <row r="41" spans="1:17" ht="16" customHeight="1" thickBot="1" x14ac:dyDescent="0.4">
      <c r="A41" s="17"/>
      <c r="B41" s="73"/>
      <c r="F41" s="2"/>
      <c r="I41" s="37" t="s">
        <v>30</v>
      </c>
      <c r="J41" s="36"/>
      <c r="L41" s="76" t="str">
        <f>IFERROR(_xlfn.XLOOKUP(J41,param!$I$13:$I$16,param!$J$13:$J$16),"Séléctionnez un emplacement")</f>
        <v>Séléctionnez un emplacement</v>
      </c>
      <c r="M41" s="36"/>
      <c r="N41" s="75"/>
      <c r="O41" s="18"/>
    </row>
    <row r="42" spans="1:17" ht="16" customHeight="1" x14ac:dyDescent="0.35">
      <c r="A42" s="17"/>
      <c r="B42" s="73"/>
      <c r="F42" s="2"/>
      <c r="N42" s="75"/>
      <c r="O42" s="18"/>
    </row>
    <row r="43" spans="1:17" ht="15" customHeight="1" thickBot="1" x14ac:dyDescent="0.4">
      <c r="A43" s="17"/>
      <c r="B43" s="73"/>
      <c r="F43" s="2"/>
      <c r="I43" s="77" t="s">
        <v>68</v>
      </c>
      <c r="J43" s="29">
        <f>param!$B$31</f>
        <v>5</v>
      </c>
      <c r="N43" s="75"/>
      <c r="O43" s="18"/>
    </row>
    <row r="44" spans="1:17" ht="15" customHeight="1" thickBot="1" x14ac:dyDescent="0.4">
      <c r="A44" s="17"/>
      <c r="B44" s="73"/>
      <c r="F44" s="2"/>
      <c r="I44" t="s">
        <v>30</v>
      </c>
      <c r="J44" s="36"/>
      <c r="L44" s="76" t="str">
        <f>IFERROR(_xlfn.XLOOKUP(J44,param!$I$13:$I$16,param!$J$13:$J$16),"Séléctionnez un emplacement")</f>
        <v>Séléctionnez un emplacement</v>
      </c>
      <c r="M44" s="36"/>
      <c r="N44" s="75"/>
      <c r="O44" s="18"/>
    </row>
    <row r="45" spans="1:17" ht="15" customHeight="1" thickBot="1" x14ac:dyDescent="0.4">
      <c r="A45" s="17"/>
      <c r="B45" s="73"/>
      <c r="N45" s="75"/>
      <c r="O45" s="18"/>
    </row>
    <row r="46" spans="1:17" ht="15" customHeight="1" thickBot="1" x14ac:dyDescent="0.5">
      <c r="A46" s="17"/>
      <c r="B46" s="33" t="s">
        <v>43</v>
      </c>
      <c r="C46" s="2" t="s">
        <v>37</v>
      </c>
      <c r="D46" s="36"/>
      <c r="N46" s="75"/>
      <c r="O46" s="18"/>
    </row>
    <row r="47" spans="1:17" ht="15" customHeight="1" thickBot="1" x14ac:dyDescent="0.4">
      <c r="A47" s="17"/>
      <c r="B47" s="73"/>
      <c r="F47" s="2"/>
      <c r="N47" s="75"/>
      <c r="O47" s="18"/>
    </row>
    <row r="48" spans="1:17" ht="15" customHeight="1" thickBot="1" x14ac:dyDescent="0.5">
      <c r="A48" s="17"/>
      <c r="B48" s="33" t="s">
        <v>54</v>
      </c>
      <c r="C48" s="83" t="s">
        <v>40</v>
      </c>
      <c r="D48" s="36"/>
      <c r="F48" s="83" t="s">
        <v>37</v>
      </c>
      <c r="G48" s="36"/>
      <c r="N48" s="75"/>
      <c r="O48" s="18"/>
    </row>
    <row r="49" spans="1:15" ht="15" customHeight="1" x14ac:dyDescent="0.35">
      <c r="A49" s="17"/>
      <c r="B49" s="73"/>
      <c r="N49" s="75"/>
      <c r="O49" s="18"/>
    </row>
    <row r="50" spans="1:15" ht="9" customHeight="1" x14ac:dyDescent="0.35">
      <c r="A50" s="17"/>
      <c r="B50" s="78"/>
      <c r="C50" s="79"/>
      <c r="D50" s="80"/>
      <c r="E50" s="80"/>
      <c r="F50" s="28"/>
      <c r="G50" s="28"/>
      <c r="H50" s="80"/>
      <c r="I50" s="79"/>
      <c r="J50" s="80"/>
      <c r="K50" s="80"/>
      <c r="L50" s="80"/>
      <c r="M50" s="80"/>
      <c r="N50" s="81"/>
      <c r="O50" s="18"/>
    </row>
    <row r="51" spans="1:15" ht="16" customHeight="1" x14ac:dyDescent="0.35">
      <c r="A51" s="17"/>
      <c r="F51" s="1"/>
      <c r="O51" s="18"/>
    </row>
    <row r="52" spans="1:15" ht="9" customHeight="1" thickBot="1" x14ac:dyDescent="0.4">
      <c r="A52" s="17"/>
      <c r="B52" s="69"/>
      <c r="C52" s="70"/>
      <c r="D52" s="71"/>
      <c r="E52" s="71"/>
      <c r="F52" s="27"/>
      <c r="G52" s="71"/>
      <c r="H52" s="71"/>
      <c r="I52" s="70"/>
      <c r="J52" s="71"/>
      <c r="K52" s="71"/>
      <c r="L52" s="71"/>
      <c r="M52" s="71"/>
      <c r="N52" s="72"/>
      <c r="O52" s="18"/>
    </row>
    <row r="53" spans="1:15" ht="16" customHeight="1" thickBot="1" x14ac:dyDescent="0.5">
      <c r="A53" s="73" t="s">
        <v>32</v>
      </c>
      <c r="B53" s="33" t="s">
        <v>80</v>
      </c>
      <c r="C53" s="83" t="s">
        <v>83</v>
      </c>
      <c r="D53" s="36"/>
      <c r="F53" s="2" t="s">
        <v>37</v>
      </c>
      <c r="G53" s="36"/>
      <c r="I53" s="74" t="s">
        <v>72</v>
      </c>
      <c r="N53" s="75"/>
      <c r="O53" s="18"/>
    </row>
    <row r="54" spans="1:15" ht="16" customHeight="1" thickBot="1" x14ac:dyDescent="0.4">
      <c r="A54" s="17"/>
      <c r="B54" s="73"/>
      <c r="F54" s="2"/>
      <c r="I54" s="37" t="s">
        <v>30</v>
      </c>
      <c r="J54" s="36"/>
      <c r="L54" s="76" t="str">
        <f>IFERROR(_xlfn.XLOOKUP(J54,param!$I$13:$I$16,param!$J$13:$J$16),"Séléctionnez un emplacement")</f>
        <v>Séléctionnez un emplacement</v>
      </c>
      <c r="M54" s="36"/>
      <c r="N54" s="75"/>
      <c r="O54" s="18"/>
    </row>
    <row r="55" spans="1:15" ht="16" customHeight="1" x14ac:dyDescent="0.35">
      <c r="A55" s="17"/>
      <c r="B55" s="73"/>
      <c r="F55" s="2"/>
      <c r="N55" s="75"/>
      <c r="O55" s="18"/>
    </row>
    <row r="56" spans="1:15" ht="15" customHeight="1" thickBot="1" x14ac:dyDescent="0.4">
      <c r="A56" s="17"/>
      <c r="B56" s="73"/>
      <c r="F56" s="2"/>
      <c r="I56" s="77" t="s">
        <v>68</v>
      </c>
      <c r="J56" s="29">
        <f>param!$B$31</f>
        <v>5</v>
      </c>
      <c r="N56" s="75"/>
      <c r="O56" s="18"/>
    </row>
    <row r="57" spans="1:15" ht="15" customHeight="1" thickBot="1" x14ac:dyDescent="0.4">
      <c r="A57" s="17"/>
      <c r="B57" s="73"/>
      <c r="F57" s="2"/>
      <c r="I57" t="s">
        <v>30</v>
      </c>
      <c r="J57" s="36"/>
      <c r="L57" s="76" t="str">
        <f>IFERROR(_xlfn.XLOOKUP(J57,param!$I$13:$I$16,param!$J$13:$J$16),"Séléctionnez un emplacement")</f>
        <v>Séléctionnez un emplacement</v>
      </c>
      <c r="M57" s="36"/>
      <c r="N57" s="75"/>
      <c r="O57" s="18"/>
    </row>
    <row r="58" spans="1:15" ht="15" customHeight="1" thickBot="1" x14ac:dyDescent="0.4">
      <c r="A58" s="17"/>
      <c r="B58" s="73"/>
      <c r="N58" s="75"/>
      <c r="O58" s="18"/>
    </row>
    <row r="59" spans="1:15" ht="15" customHeight="1" thickBot="1" x14ac:dyDescent="0.5">
      <c r="A59" s="17"/>
      <c r="B59" s="33" t="s">
        <v>43</v>
      </c>
      <c r="C59" s="2" t="s">
        <v>37</v>
      </c>
      <c r="D59" s="36"/>
      <c r="N59" s="75"/>
      <c r="O59" s="18"/>
    </row>
    <row r="60" spans="1:15" ht="15" customHeight="1" thickBot="1" x14ac:dyDescent="0.4">
      <c r="A60" s="17"/>
      <c r="B60" s="73"/>
      <c r="F60" s="2"/>
      <c r="N60" s="75"/>
      <c r="O60" s="18"/>
    </row>
    <row r="61" spans="1:15" ht="15" customHeight="1" thickBot="1" x14ac:dyDescent="0.5">
      <c r="A61" s="17"/>
      <c r="B61" s="33" t="s">
        <v>54</v>
      </c>
      <c r="C61" s="83" t="s">
        <v>40</v>
      </c>
      <c r="D61" s="36"/>
      <c r="F61" s="83" t="s">
        <v>37</v>
      </c>
      <c r="G61" s="36"/>
      <c r="N61" s="75"/>
      <c r="O61" s="18"/>
    </row>
    <row r="62" spans="1:15" ht="15" customHeight="1" x14ac:dyDescent="0.35">
      <c r="A62" s="17"/>
      <c r="B62" s="73"/>
      <c r="N62" s="75"/>
      <c r="O62" s="18"/>
    </row>
    <row r="63" spans="1:15" ht="9" customHeight="1" x14ac:dyDescent="0.35">
      <c r="A63" s="17"/>
      <c r="B63" s="78"/>
      <c r="C63" s="79"/>
      <c r="D63" s="80"/>
      <c r="E63" s="80"/>
      <c r="F63" s="28"/>
      <c r="G63" s="28"/>
      <c r="H63" s="80"/>
      <c r="I63" s="79"/>
      <c r="J63" s="80"/>
      <c r="K63" s="80"/>
      <c r="L63" s="80"/>
      <c r="M63" s="80"/>
      <c r="N63" s="81"/>
      <c r="O63" s="18"/>
    </row>
    <row r="64" spans="1:15" x14ac:dyDescent="0.35">
      <c r="A64" s="17"/>
      <c r="F64" s="1"/>
      <c r="O64" s="18"/>
    </row>
    <row r="65" spans="1:15" ht="9" customHeight="1" thickBot="1" x14ac:dyDescent="0.4">
      <c r="A65" s="17"/>
      <c r="F65" s="1"/>
      <c r="O65" s="18"/>
    </row>
    <row r="66" spans="1:15" ht="21.5" thickBot="1" x14ac:dyDescent="0.55000000000000004">
      <c r="A66" s="104" t="s">
        <v>34</v>
      </c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6"/>
    </row>
    <row r="67" spans="1:15" ht="9" customHeight="1" x14ac:dyDescent="0.35">
      <c r="A67" s="17"/>
      <c r="O67" s="18"/>
    </row>
    <row r="68" spans="1:15" ht="9" customHeight="1" thickBot="1" x14ac:dyDescent="0.4">
      <c r="A68" s="17"/>
      <c r="B68" s="69"/>
      <c r="C68" s="70"/>
      <c r="D68" s="71"/>
      <c r="E68" s="71"/>
      <c r="F68" s="27"/>
      <c r="G68" s="71"/>
      <c r="H68" s="71"/>
      <c r="I68" s="70"/>
      <c r="J68" s="71"/>
      <c r="K68" s="71"/>
      <c r="L68" s="71"/>
      <c r="M68" s="71"/>
      <c r="N68" s="72"/>
      <c r="O68" s="18"/>
    </row>
    <row r="69" spans="1:15" ht="16" customHeight="1" thickBot="1" x14ac:dyDescent="0.5">
      <c r="A69" s="73" t="s">
        <v>1</v>
      </c>
      <c r="B69" s="33" t="s">
        <v>80</v>
      </c>
      <c r="C69" s="83" t="s">
        <v>83</v>
      </c>
      <c r="D69" s="36"/>
      <c r="F69" s="2" t="s">
        <v>37</v>
      </c>
      <c r="G69" s="36"/>
      <c r="I69" s="74" t="s">
        <v>72</v>
      </c>
      <c r="N69" s="75"/>
      <c r="O69" s="18"/>
    </row>
    <row r="70" spans="1:15" ht="16" customHeight="1" thickBot="1" x14ac:dyDescent="0.4">
      <c r="A70" s="17"/>
      <c r="B70" s="73"/>
      <c r="F70" s="2"/>
      <c r="I70" s="37" t="s">
        <v>30</v>
      </c>
      <c r="J70" s="36"/>
      <c r="L70" s="76" t="str">
        <f>IFERROR(_xlfn.XLOOKUP(J70,param!$I$13:$I$16,param!$J$13:$J$16),"Séléctionnez un emplacement")</f>
        <v>Séléctionnez un emplacement</v>
      </c>
      <c r="M70" s="36"/>
      <c r="N70" s="75"/>
      <c r="O70" s="18"/>
    </row>
    <row r="71" spans="1:15" ht="16" customHeight="1" x14ac:dyDescent="0.35">
      <c r="A71" s="17"/>
      <c r="B71" s="73"/>
      <c r="F71" s="2"/>
      <c r="N71" s="75"/>
      <c r="O71" s="18"/>
    </row>
    <row r="72" spans="1:15" ht="15" customHeight="1" thickBot="1" x14ac:dyDescent="0.4">
      <c r="A72" s="17"/>
      <c r="B72" s="73"/>
      <c r="F72" s="2"/>
      <c r="I72" s="77" t="s">
        <v>68</v>
      </c>
      <c r="J72" s="29">
        <f>param!$B$31</f>
        <v>5</v>
      </c>
      <c r="N72" s="75"/>
      <c r="O72" s="18"/>
    </row>
    <row r="73" spans="1:15" ht="15" customHeight="1" thickBot="1" x14ac:dyDescent="0.4">
      <c r="A73" s="17"/>
      <c r="B73" s="73"/>
      <c r="F73" s="2"/>
      <c r="I73" t="s">
        <v>30</v>
      </c>
      <c r="J73" s="36"/>
      <c r="L73" s="76" t="str">
        <f>IFERROR(_xlfn.XLOOKUP(J73,param!$I$13:$I$16,param!$J$13:$J$16),"Séléctionnez un emplacement")</f>
        <v>Séléctionnez un emplacement</v>
      </c>
      <c r="M73" s="36"/>
      <c r="N73" s="75"/>
      <c r="O73" s="18"/>
    </row>
    <row r="74" spans="1:15" ht="15" customHeight="1" thickBot="1" x14ac:dyDescent="0.4">
      <c r="A74" s="17"/>
      <c r="B74" s="73"/>
      <c r="N74" s="75"/>
      <c r="O74" s="18"/>
    </row>
    <row r="75" spans="1:15" ht="15" customHeight="1" thickBot="1" x14ac:dyDescent="0.5">
      <c r="A75" s="17"/>
      <c r="B75" s="33" t="s">
        <v>43</v>
      </c>
      <c r="C75" s="2" t="s">
        <v>37</v>
      </c>
      <c r="D75" s="36"/>
      <c r="N75" s="75"/>
      <c r="O75" s="18"/>
    </row>
    <row r="76" spans="1:15" ht="15" customHeight="1" thickBot="1" x14ac:dyDescent="0.4">
      <c r="A76" s="17"/>
      <c r="B76" s="73"/>
      <c r="F76" s="2"/>
      <c r="N76" s="75"/>
      <c r="O76" s="18"/>
    </row>
    <row r="77" spans="1:15" ht="15" customHeight="1" thickBot="1" x14ac:dyDescent="0.5">
      <c r="A77" s="17"/>
      <c r="B77" s="33" t="s">
        <v>54</v>
      </c>
      <c r="C77" s="83" t="s">
        <v>40</v>
      </c>
      <c r="D77" s="36"/>
      <c r="F77" s="83" t="s">
        <v>37</v>
      </c>
      <c r="G77" s="36"/>
      <c r="N77" s="75"/>
      <c r="O77" s="18"/>
    </row>
    <row r="78" spans="1:15" ht="15" customHeight="1" x14ac:dyDescent="0.35">
      <c r="A78" s="17"/>
      <c r="B78" s="73"/>
      <c r="N78" s="75"/>
      <c r="O78" s="18"/>
    </row>
    <row r="79" spans="1:15" x14ac:dyDescent="0.35">
      <c r="A79" s="17"/>
      <c r="B79" s="78"/>
      <c r="C79" s="79"/>
      <c r="D79" s="80"/>
      <c r="E79" s="80"/>
      <c r="F79" s="28"/>
      <c r="G79" s="28"/>
      <c r="H79" s="80"/>
      <c r="I79" s="79"/>
      <c r="J79" s="80"/>
      <c r="K79" s="80"/>
      <c r="L79" s="80"/>
      <c r="M79" s="80"/>
      <c r="N79" s="81"/>
      <c r="O79" s="18"/>
    </row>
    <row r="80" spans="1:15" x14ac:dyDescent="0.35">
      <c r="A80" s="17"/>
      <c r="F80" s="1"/>
      <c r="O80" s="18"/>
    </row>
    <row r="81" spans="1:15" ht="9" customHeight="1" thickBot="1" x14ac:dyDescent="0.4">
      <c r="A81" s="17"/>
      <c r="B81" s="69"/>
      <c r="C81" s="70"/>
      <c r="D81" s="71"/>
      <c r="E81" s="71"/>
      <c r="F81" s="27"/>
      <c r="G81" s="71"/>
      <c r="H81" s="71"/>
      <c r="I81" s="70"/>
      <c r="J81" s="71"/>
      <c r="K81" s="71"/>
      <c r="L81" s="71"/>
      <c r="M81" s="71"/>
      <c r="N81" s="72"/>
      <c r="O81" s="18"/>
    </row>
    <row r="82" spans="1:15" ht="16" customHeight="1" thickBot="1" x14ac:dyDescent="0.5">
      <c r="A82" s="73" t="s">
        <v>32</v>
      </c>
      <c r="B82" s="33" t="s">
        <v>80</v>
      </c>
      <c r="C82" s="83" t="s">
        <v>83</v>
      </c>
      <c r="D82" s="36"/>
      <c r="F82" s="2" t="s">
        <v>37</v>
      </c>
      <c r="G82" s="36"/>
      <c r="I82" s="74" t="s">
        <v>72</v>
      </c>
      <c r="N82" s="75"/>
      <c r="O82" s="18"/>
    </row>
    <row r="83" spans="1:15" ht="16" customHeight="1" thickBot="1" x14ac:dyDescent="0.4">
      <c r="A83" s="17"/>
      <c r="B83" s="73"/>
      <c r="F83" s="2"/>
      <c r="I83" s="37" t="s">
        <v>30</v>
      </c>
      <c r="J83" s="36"/>
      <c r="L83" s="76" t="str">
        <f>IFERROR(_xlfn.XLOOKUP(J83,param!$I$13:$I$16,param!$J$13:$J$16),"Séléctionnez un emplacement")</f>
        <v>Séléctionnez un emplacement</v>
      </c>
      <c r="M83" s="36"/>
      <c r="N83" s="75"/>
      <c r="O83" s="18"/>
    </row>
    <row r="84" spans="1:15" ht="16" customHeight="1" x14ac:dyDescent="0.35">
      <c r="A84" s="17"/>
      <c r="B84" s="73"/>
      <c r="F84" s="2"/>
      <c r="N84" s="75"/>
      <c r="O84" s="18"/>
    </row>
    <row r="85" spans="1:15" ht="15" customHeight="1" thickBot="1" x14ac:dyDescent="0.4">
      <c r="A85" s="17"/>
      <c r="B85" s="73"/>
      <c r="F85" s="2"/>
      <c r="I85" s="77" t="s">
        <v>68</v>
      </c>
      <c r="J85" s="29">
        <f>param!$B$31</f>
        <v>5</v>
      </c>
      <c r="N85" s="75"/>
      <c r="O85" s="18"/>
    </row>
    <row r="86" spans="1:15" ht="15" customHeight="1" thickBot="1" x14ac:dyDescent="0.4">
      <c r="A86" s="17"/>
      <c r="B86" s="73"/>
      <c r="F86" s="2"/>
      <c r="I86" t="s">
        <v>30</v>
      </c>
      <c r="J86" s="36"/>
      <c r="L86" s="76" t="str">
        <f>IFERROR(_xlfn.XLOOKUP(J86,param!$I$13:$I$16,param!$J$13:$J$16),"Séléctionnez un emplacement")</f>
        <v>Séléctionnez un emplacement</v>
      </c>
      <c r="M86" s="36"/>
      <c r="N86" s="75"/>
      <c r="O86" s="18"/>
    </row>
    <row r="87" spans="1:15" ht="15" customHeight="1" thickBot="1" x14ac:dyDescent="0.4">
      <c r="A87" s="17"/>
      <c r="B87" s="73"/>
      <c r="N87" s="75"/>
      <c r="O87" s="18"/>
    </row>
    <row r="88" spans="1:15" ht="15" customHeight="1" thickBot="1" x14ac:dyDescent="0.5">
      <c r="A88" s="17"/>
      <c r="B88" s="33" t="s">
        <v>43</v>
      </c>
      <c r="C88" s="2" t="s">
        <v>37</v>
      </c>
      <c r="D88" s="36"/>
      <c r="N88" s="75"/>
      <c r="O88" s="18"/>
    </row>
    <row r="89" spans="1:15" ht="15" customHeight="1" thickBot="1" x14ac:dyDescent="0.4">
      <c r="A89" s="17"/>
      <c r="B89" s="73"/>
      <c r="F89" s="2"/>
      <c r="N89" s="75"/>
      <c r="O89" s="18"/>
    </row>
    <row r="90" spans="1:15" ht="15" customHeight="1" thickBot="1" x14ac:dyDescent="0.5">
      <c r="A90" s="17"/>
      <c r="B90" s="33" t="s">
        <v>54</v>
      </c>
      <c r="C90" s="83" t="s">
        <v>40</v>
      </c>
      <c r="D90" s="36"/>
      <c r="F90" s="83" t="s">
        <v>37</v>
      </c>
      <c r="G90" s="36"/>
      <c r="N90" s="75"/>
      <c r="O90" s="18"/>
    </row>
    <row r="91" spans="1:15" ht="15" customHeight="1" x14ac:dyDescent="0.35">
      <c r="A91" s="17"/>
      <c r="B91" s="73"/>
      <c r="N91" s="75"/>
      <c r="O91" s="18"/>
    </row>
    <row r="92" spans="1:15" ht="9" customHeight="1" x14ac:dyDescent="0.35">
      <c r="A92" s="17"/>
      <c r="B92" s="78"/>
      <c r="C92" s="79"/>
      <c r="D92" s="80"/>
      <c r="E92" s="80"/>
      <c r="F92" s="28"/>
      <c r="G92" s="28"/>
      <c r="H92" s="80"/>
      <c r="I92" s="79"/>
      <c r="J92" s="80"/>
      <c r="K92" s="80"/>
      <c r="L92" s="80"/>
      <c r="M92" s="80"/>
      <c r="N92" s="81"/>
      <c r="O92" s="18"/>
    </row>
    <row r="93" spans="1:15" ht="16" thickBot="1" x14ac:dyDescent="0.4">
      <c r="A93" s="17"/>
      <c r="F93" s="1"/>
      <c r="O93" s="18"/>
    </row>
    <row r="94" spans="1:15" ht="21.5" thickBot="1" x14ac:dyDescent="0.55000000000000004">
      <c r="A94" s="84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6"/>
    </row>
  </sheetData>
  <sheetProtection algorithmName="SHA-512" hashValue="Gcb68oMCf27v7++ijOQNyJAiwhudh98WO9PRZ+ZOHk63wyu22ma11dtLvlq9Q7YRnps4lkINKzwV4TYFNsUMxw==" saltValue="btCGzt2Ug8pwApwok6P3Hg==" spinCount="100000" sheet="1" objects="1" scenarios="1"/>
  <mergeCells count="6">
    <mergeCell ref="A66:O66"/>
    <mergeCell ref="A2:K2"/>
    <mergeCell ref="A3:K3"/>
    <mergeCell ref="A5:H5"/>
    <mergeCell ref="A8:O8"/>
    <mergeCell ref="A37:O37"/>
  </mergeCells>
  <dataValidations count="1">
    <dataValidation type="textLength" operator="lessThan" allowBlank="1" showInputMessage="1" showErrorMessage="1" errorTitle="Format incorrect" error="Merci de saisir un flocage de 10 caractères maximum, sans dépasser cette limite." sqref="M15:M20 J65 J21 J50 J63 M28:M33 J34 M41 M12 M44:M49 M25 M73:M78 M70 J92 J79 M54 M86:M91 M83 M57:M62" xr:uid="{97D0CA13-5FAB-4D45-A4DA-3D4B8E772B6E}">
      <formula1>11</formula1>
    </dataValidation>
  </dataValidations>
  <pageMargins left="0.7" right="0.7" top="0.75" bottom="0.75" header="0.511811023622047" footer="0.511811023622047"/>
  <pageSetup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1440F703-914B-4884-81CC-3A3A1688751B}">
          <x14:formula1>
            <xm:f>param!$A$4:$A$8</xm:f>
          </x14:formula1>
          <xm:sqref>G40 G53 D59 D46</xm:sqref>
        </x14:dataValidation>
        <x14:dataValidation type="list" allowBlank="1" showInputMessage="1" showErrorMessage="1" xr:uid="{0015CEA1-DD3E-4E22-865C-991964D1FA51}">
          <x14:formula1>
            <xm:f>param!$L$4:$L$5</xm:f>
          </x14:formula1>
          <xm:sqref>D19 D32 D48 D61 D90 D77</xm:sqref>
        </x14:dataValidation>
        <x14:dataValidation type="list" allowBlank="1" showInputMessage="1" showErrorMessage="1" xr:uid="{1D75BC01-2A2D-45B7-9BAB-292C7552F3FC}">
          <x14:formula1>
            <xm:f>param!$K$4:$K$8</xm:f>
          </x14:formula1>
          <xm:sqref>G19 G32 G48 G61 G90 G77</xm:sqref>
        </x14:dataValidation>
        <x14:dataValidation type="list" allowBlank="1" showInputMessage="1" showErrorMessage="1" xr:uid="{20370CE7-FA4B-4B9A-AF8B-3E7CA45222C0}">
          <x14:formula1>
            <xm:f>param!$B$4:$B$7</xm:f>
          </x14:formula1>
          <xm:sqref>D17 D65 D30 G11 G24</xm:sqref>
        </x14:dataValidation>
        <x14:dataValidation type="list" allowBlank="1" showInputMessage="1" showErrorMessage="1" xr:uid="{5FF900C9-2A6A-4CB7-A91D-197B9A83E4C1}">
          <x14:formula1>
            <xm:f>param!$C$4:$C$7</xm:f>
          </x14:formula1>
          <xm:sqref>D64 D93 G69 G82 D75 D88</xm:sqref>
        </x14:dataValidation>
        <x14:dataValidation type="list" allowBlank="1" showInputMessage="1" showErrorMessage="1" xr:uid="{8DA62311-1821-4415-89F1-773159F0A687}">
          <x14:formula1>
            <xm:f>param!$I$23:$I$24</xm:f>
          </x14:formula1>
          <xm:sqref>D11 D69 D82 D53 D40 D24</xm:sqref>
        </x14:dataValidation>
        <x14:dataValidation type="list" allowBlank="1" showInputMessage="1" showErrorMessage="1" xr:uid="{82EF185B-468A-45E6-A73B-521445BF1177}">
          <x14:formula1>
            <xm:f>param!$I$13:$I$15</xm:f>
          </x14:formula1>
          <xm:sqref>J16:J20 J45:J49 J74:J78 J29:J33 J87:J91 J58:J62</xm:sqref>
        </x14:dataValidation>
        <x14:dataValidation type="list" allowBlank="1" showInputMessage="1" showErrorMessage="1" xr:uid="{7598047A-4679-41DF-9B8E-77B97CA59CF9}">
          <x14:formula1>
            <xm:f>param!$I$13:$I$16</xm:f>
          </x14:formula1>
          <xm:sqref>J57 J15 J73 J28 J44 J12 J25 J41 J54 J70 J83 J86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"/>
  <sheetViews>
    <sheetView showGridLines="0" zoomScale="85" zoomScaleNormal="85" workbookViewId="0">
      <selection activeCell="H6" sqref="H6"/>
    </sheetView>
  </sheetViews>
  <sheetFormatPr defaultColWidth="10.5" defaultRowHeight="15.5" x14ac:dyDescent="0.35"/>
  <cols>
    <col min="1" max="1" width="5.58203125" customWidth="1"/>
    <col min="2" max="2" width="3.83203125" customWidth="1"/>
    <col min="3" max="3" width="14.75" customWidth="1"/>
    <col min="4" max="4" width="11.58203125" customWidth="1"/>
    <col min="5" max="5" width="10.83203125" customWidth="1"/>
    <col min="6" max="6" width="13.5" customWidth="1"/>
    <col min="7" max="7" width="11.58203125" customWidth="1"/>
    <col min="9" max="9" width="24.58203125" customWidth="1"/>
    <col min="10" max="10" width="12.33203125" customWidth="1"/>
    <col min="11" max="11" width="11" customWidth="1"/>
    <col min="12" max="12" width="33.25" customWidth="1"/>
    <col min="14" max="14" width="2.08203125" customWidth="1"/>
    <col min="15" max="15" width="3.25" customWidth="1"/>
    <col min="20" max="20" width="6.58203125" customWidth="1"/>
    <col min="22" max="22" width="8.5" customWidth="1"/>
    <col min="23" max="23" width="16.25" customWidth="1"/>
  </cols>
  <sheetData>
    <row r="1" spans="1:15" ht="10.5" customHeight="1" x14ac:dyDescent="0.35">
      <c r="C1" s="37"/>
      <c r="F1" s="1"/>
    </row>
    <row r="2" spans="1:15" ht="28" x14ac:dyDescent="0.6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5" ht="21" x14ac:dyDescent="0.5">
      <c r="A3" s="99" t="s">
        <v>14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5" ht="8.25" customHeight="1" x14ac:dyDescent="0.55000000000000004">
      <c r="B4" s="39"/>
      <c r="C4" s="40"/>
      <c r="D4" s="39"/>
      <c r="E4" s="39"/>
    </row>
    <row r="5" spans="1:15" ht="29.25" customHeight="1" x14ac:dyDescent="0.55000000000000004">
      <c r="A5" s="107" t="s">
        <v>41</v>
      </c>
      <c r="B5" s="107"/>
      <c r="C5" s="107"/>
      <c r="D5" s="107"/>
      <c r="E5" s="107"/>
      <c r="F5" s="107"/>
      <c r="G5" s="107"/>
      <c r="H5" s="107"/>
      <c r="I5" s="59">
        <f>param!B14</f>
        <v>35</v>
      </c>
      <c r="J5" s="60"/>
      <c r="K5" s="60"/>
    </row>
    <row r="6" spans="1:15" ht="240" customHeight="1" x14ac:dyDescent="0.5">
      <c r="A6" s="61"/>
    </row>
    <row r="7" spans="1:15" ht="21.5" thickBot="1" x14ac:dyDescent="0.55000000000000004">
      <c r="A7" s="61"/>
      <c r="C7" s="49"/>
    </row>
    <row r="8" spans="1:15" ht="21.5" thickBot="1" x14ac:dyDescent="0.55000000000000004">
      <c r="A8" s="108" t="s">
        <v>6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10"/>
    </row>
    <row r="9" spans="1:15" ht="11.25" customHeight="1" x14ac:dyDescent="0.35">
      <c r="A9" s="17"/>
      <c r="O9" s="18"/>
    </row>
    <row r="10" spans="1:15" ht="9" customHeight="1" thickBot="1" x14ac:dyDescent="0.4">
      <c r="A10" s="17"/>
      <c r="B10" s="69"/>
      <c r="C10" s="70"/>
      <c r="D10" s="71"/>
      <c r="E10" s="71"/>
      <c r="F10" s="27"/>
      <c r="G10" s="71"/>
      <c r="H10" s="71"/>
      <c r="I10" s="70"/>
      <c r="J10" s="71"/>
      <c r="K10" s="71"/>
      <c r="L10" s="71"/>
      <c r="M10" s="71"/>
      <c r="N10" s="72"/>
      <c r="O10" s="18"/>
    </row>
    <row r="11" spans="1:15" ht="16" customHeight="1" thickBot="1" x14ac:dyDescent="0.4">
      <c r="A11" s="17"/>
      <c r="B11" s="73" t="s">
        <v>1</v>
      </c>
      <c r="C11" s="37" t="s">
        <v>31</v>
      </c>
      <c r="D11" s="36"/>
      <c r="F11" s="2" t="s">
        <v>2</v>
      </c>
      <c r="G11" s="36"/>
      <c r="I11" s="74" t="s">
        <v>72</v>
      </c>
      <c r="N11" s="75"/>
      <c r="O11" s="18"/>
    </row>
    <row r="12" spans="1:15" ht="16" customHeight="1" thickBot="1" x14ac:dyDescent="0.4">
      <c r="A12" s="17"/>
      <c r="B12" s="73"/>
      <c r="F12" s="2"/>
      <c r="I12" s="37" t="s">
        <v>30</v>
      </c>
      <c r="J12" s="36"/>
      <c r="L12" s="76" t="str">
        <f>IFERROR(_xlfn.XLOOKUP(J12,param!$I$13:$I$16,param!$J$13:$J$16),"Séléctionnez un emplacement")</f>
        <v>Séléctionnez un emplacement</v>
      </c>
      <c r="M12" s="36"/>
      <c r="N12" s="75"/>
      <c r="O12" s="18"/>
    </row>
    <row r="13" spans="1:15" ht="16" customHeight="1" x14ac:dyDescent="0.35">
      <c r="A13" s="17"/>
      <c r="B13" s="73"/>
      <c r="F13" s="2"/>
      <c r="N13" s="75"/>
      <c r="O13" s="18"/>
    </row>
    <row r="14" spans="1:15" ht="16" customHeight="1" thickBot="1" x14ac:dyDescent="0.4">
      <c r="A14" s="17"/>
      <c r="B14" s="73"/>
      <c r="F14" s="2"/>
      <c r="I14" s="77" t="s">
        <v>68</v>
      </c>
      <c r="J14" s="29">
        <f>param!$B$31</f>
        <v>5</v>
      </c>
      <c r="N14" s="75"/>
      <c r="O14" s="18"/>
    </row>
    <row r="15" spans="1:15" ht="15" customHeight="1" thickBot="1" x14ac:dyDescent="0.4">
      <c r="A15" s="17"/>
      <c r="B15" s="73"/>
      <c r="F15" s="2"/>
      <c r="I15" t="s">
        <v>30</v>
      </c>
      <c r="J15" s="36"/>
      <c r="L15" s="76" t="str">
        <f>IFERROR(_xlfn.XLOOKUP(J15,param!$I$13:$I$16,param!$J$13:$J$16),"Séléctionnez un emplacement")</f>
        <v>Séléctionnez un emplacement</v>
      </c>
      <c r="M15" s="36"/>
      <c r="N15" s="75"/>
      <c r="O15" s="18"/>
    </row>
    <row r="16" spans="1:15" ht="16" customHeight="1" x14ac:dyDescent="0.35">
      <c r="A16" s="17"/>
      <c r="B16" s="73"/>
      <c r="N16" s="75"/>
      <c r="O16" s="18"/>
    </row>
    <row r="17" spans="1:17" ht="9" customHeight="1" x14ac:dyDescent="0.35">
      <c r="A17" s="17"/>
      <c r="B17" s="78"/>
      <c r="C17" s="79"/>
      <c r="D17" s="80"/>
      <c r="E17" s="80"/>
      <c r="F17" s="28"/>
      <c r="G17" s="28"/>
      <c r="H17" s="80"/>
      <c r="I17" s="79"/>
      <c r="J17" s="80"/>
      <c r="K17" s="80"/>
      <c r="L17" s="80"/>
      <c r="M17" s="80"/>
      <c r="N17" s="81"/>
      <c r="O17" s="18"/>
    </row>
    <row r="18" spans="1:17" ht="16" customHeight="1" x14ac:dyDescent="0.35">
      <c r="A18" s="17"/>
      <c r="F18" s="1"/>
      <c r="O18" s="18"/>
      <c r="Q18" s="82"/>
    </row>
    <row r="19" spans="1:17" ht="9" customHeight="1" thickBot="1" x14ac:dyDescent="0.4">
      <c r="A19" s="17"/>
      <c r="B19" s="69"/>
      <c r="C19" s="70"/>
      <c r="D19" s="71"/>
      <c r="E19" s="71"/>
      <c r="F19" s="27"/>
      <c r="G19" s="71"/>
      <c r="H19" s="71"/>
      <c r="I19" s="70"/>
      <c r="J19" s="71"/>
      <c r="K19" s="71"/>
      <c r="L19" s="71"/>
      <c r="M19" s="71"/>
      <c r="N19" s="72"/>
      <c r="O19" s="18"/>
    </row>
    <row r="20" spans="1:17" ht="16" customHeight="1" thickBot="1" x14ac:dyDescent="0.4">
      <c r="A20" s="17"/>
      <c r="B20" s="73" t="s">
        <v>32</v>
      </c>
      <c r="C20" s="37" t="s">
        <v>31</v>
      </c>
      <c r="D20" s="36"/>
      <c r="F20" s="2" t="s">
        <v>2</v>
      </c>
      <c r="G20" s="36"/>
      <c r="I20" s="74" t="s">
        <v>72</v>
      </c>
      <c r="N20" s="75"/>
      <c r="O20" s="18"/>
    </row>
    <row r="21" spans="1:17" ht="16" customHeight="1" thickBot="1" x14ac:dyDescent="0.4">
      <c r="A21" s="17"/>
      <c r="B21" s="73"/>
      <c r="C21" s="37"/>
      <c r="F21" s="2"/>
      <c r="I21" s="37" t="s">
        <v>30</v>
      </c>
      <c r="J21" s="36"/>
      <c r="L21" s="76" t="str">
        <f>IFERROR(_xlfn.XLOOKUP(J21,param!$I$13:$I$16,param!$J$13:$J$16),"Séléctionnez un emplacement")</f>
        <v>Séléctionnez un emplacement</v>
      </c>
      <c r="M21" s="36"/>
      <c r="N21" s="75"/>
      <c r="O21" s="18"/>
    </row>
    <row r="22" spans="1:17" ht="16" customHeight="1" x14ac:dyDescent="0.35">
      <c r="A22" s="17"/>
      <c r="B22" s="73"/>
      <c r="C22" s="37"/>
      <c r="F22" s="2"/>
      <c r="N22" s="75"/>
      <c r="O22" s="18"/>
    </row>
    <row r="23" spans="1:17" ht="16" customHeight="1" thickBot="1" x14ac:dyDescent="0.4">
      <c r="A23" s="17"/>
      <c r="B23" s="73"/>
      <c r="F23" s="2"/>
      <c r="I23" s="77" t="s">
        <v>68</v>
      </c>
      <c r="J23" s="29">
        <f>param!$B$31</f>
        <v>5</v>
      </c>
      <c r="N23" s="75"/>
      <c r="O23" s="18"/>
    </row>
    <row r="24" spans="1:17" ht="16" customHeight="1" thickBot="1" x14ac:dyDescent="0.4">
      <c r="A24" s="17"/>
      <c r="B24" s="73"/>
      <c r="I24" t="s">
        <v>30</v>
      </c>
      <c r="J24" s="36"/>
      <c r="L24" s="76" t="str">
        <f>IFERROR(_xlfn.XLOOKUP(J24,param!$I$13:$I$16,param!$J$13:$J$16),"Séléctionnez un emplacement")</f>
        <v>Séléctionnez un emplacement</v>
      </c>
      <c r="M24" s="36"/>
      <c r="N24" s="75"/>
      <c r="O24" s="18"/>
    </row>
    <row r="25" spans="1:17" ht="16" customHeight="1" x14ac:dyDescent="0.35">
      <c r="A25" s="17"/>
      <c r="B25" s="73"/>
      <c r="N25" s="75"/>
      <c r="O25" s="18"/>
    </row>
    <row r="26" spans="1:17" ht="9" customHeight="1" x14ac:dyDescent="0.35">
      <c r="A26" s="17"/>
      <c r="B26" s="78"/>
      <c r="C26" s="79"/>
      <c r="D26" s="80"/>
      <c r="E26" s="80"/>
      <c r="F26" s="28"/>
      <c r="G26" s="80"/>
      <c r="H26" s="80"/>
      <c r="I26" s="79"/>
      <c r="J26" s="80"/>
      <c r="K26" s="80"/>
      <c r="L26" s="80"/>
      <c r="M26" s="80"/>
      <c r="N26" s="81"/>
      <c r="O26" s="18"/>
    </row>
    <row r="27" spans="1:17" ht="16" customHeight="1" x14ac:dyDescent="0.35">
      <c r="A27" s="17"/>
      <c r="F27" s="2"/>
      <c r="O27" s="18"/>
    </row>
    <row r="28" spans="1:17" ht="5.15" customHeight="1" x14ac:dyDescent="0.35">
      <c r="A28" s="17"/>
      <c r="O28" s="18"/>
    </row>
    <row r="29" spans="1:17" ht="5.15" customHeight="1" thickBot="1" x14ac:dyDescent="0.4">
      <c r="A29" s="17"/>
      <c r="O29" s="18"/>
    </row>
    <row r="30" spans="1:17" ht="21.5" thickBot="1" x14ac:dyDescent="0.55000000000000004">
      <c r="A30" s="111" t="s">
        <v>5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3"/>
    </row>
    <row r="31" spans="1:17" ht="11.25" customHeight="1" x14ac:dyDescent="0.35">
      <c r="A31" s="17"/>
      <c r="O31" s="18"/>
    </row>
    <row r="32" spans="1:17" ht="9" customHeight="1" thickBot="1" x14ac:dyDescent="0.4">
      <c r="A32" s="17"/>
      <c r="B32" s="69"/>
      <c r="C32" s="70"/>
      <c r="D32" s="71"/>
      <c r="E32" s="71"/>
      <c r="F32" s="27"/>
      <c r="G32" s="71"/>
      <c r="H32" s="71"/>
      <c r="I32" s="70"/>
      <c r="J32" s="71"/>
      <c r="K32" s="71"/>
      <c r="L32" s="71"/>
      <c r="M32" s="71"/>
      <c r="N32" s="72"/>
      <c r="O32" s="18"/>
    </row>
    <row r="33" spans="1:15" ht="16" customHeight="1" thickBot="1" x14ac:dyDescent="0.4">
      <c r="A33" s="17"/>
      <c r="B33" s="73" t="s">
        <v>1</v>
      </c>
      <c r="C33" s="37" t="s">
        <v>31</v>
      </c>
      <c r="D33" s="36"/>
      <c r="F33" s="2" t="s">
        <v>2</v>
      </c>
      <c r="G33" s="36"/>
      <c r="I33" s="74" t="s">
        <v>72</v>
      </c>
      <c r="N33" s="75"/>
      <c r="O33" s="18"/>
    </row>
    <row r="34" spans="1:15" ht="16" customHeight="1" thickBot="1" x14ac:dyDescent="0.4">
      <c r="A34" s="17"/>
      <c r="B34" s="73"/>
      <c r="F34" s="2"/>
      <c r="I34" s="37" t="s">
        <v>30</v>
      </c>
      <c r="J34" s="36"/>
      <c r="L34" s="76" t="str">
        <f>IFERROR(_xlfn.XLOOKUP(J34,param!$I$13:$I$16,param!$J$13:$J$16),"Séléctionnez un emplacement")</f>
        <v>Séléctionnez un emplacement</v>
      </c>
      <c r="M34" s="36"/>
      <c r="N34" s="75"/>
      <c r="O34" s="18"/>
    </row>
    <row r="35" spans="1:15" ht="16" customHeight="1" x14ac:dyDescent="0.35">
      <c r="A35" s="17"/>
      <c r="B35" s="73"/>
      <c r="F35" s="2"/>
      <c r="N35" s="75"/>
      <c r="O35" s="18"/>
    </row>
    <row r="36" spans="1:15" ht="16" customHeight="1" thickBot="1" x14ac:dyDescent="0.4">
      <c r="A36" s="17"/>
      <c r="B36" s="73"/>
      <c r="F36" s="2"/>
      <c r="I36" s="77" t="s">
        <v>68</v>
      </c>
      <c r="J36" s="29">
        <f>param!$B$31</f>
        <v>5</v>
      </c>
      <c r="N36" s="75"/>
      <c r="O36" s="18"/>
    </row>
    <row r="37" spans="1:15" ht="16" customHeight="1" thickBot="1" x14ac:dyDescent="0.4">
      <c r="A37" s="17"/>
      <c r="B37" s="73"/>
      <c r="I37" t="s">
        <v>30</v>
      </c>
      <c r="J37" s="36"/>
      <c r="L37" s="76" t="str">
        <f>IFERROR(_xlfn.XLOOKUP(J37,param!$I$13:$I$16,param!$J$13:$J$16),"Séléctionnez un emplacement")</f>
        <v>Séléctionnez un emplacement</v>
      </c>
      <c r="M37" s="36"/>
      <c r="N37" s="75"/>
      <c r="O37" s="18"/>
    </row>
    <row r="38" spans="1:15" ht="16" customHeight="1" x14ac:dyDescent="0.35">
      <c r="A38" s="17"/>
      <c r="B38" s="73"/>
      <c r="N38" s="75"/>
      <c r="O38" s="18"/>
    </row>
    <row r="39" spans="1:15" ht="9" customHeight="1" x14ac:dyDescent="0.35">
      <c r="A39" s="17"/>
      <c r="B39" s="78"/>
      <c r="C39" s="79"/>
      <c r="D39" s="80"/>
      <c r="E39" s="80"/>
      <c r="F39" s="28"/>
      <c r="G39" s="80"/>
      <c r="H39" s="80"/>
      <c r="I39" s="79"/>
      <c r="J39" s="80"/>
      <c r="K39" s="80"/>
      <c r="L39" s="80"/>
      <c r="M39" s="80"/>
      <c r="N39" s="81"/>
      <c r="O39" s="18"/>
    </row>
    <row r="40" spans="1:15" ht="16" customHeight="1" x14ac:dyDescent="0.35">
      <c r="A40" s="17"/>
      <c r="F40" s="1"/>
      <c r="O40" s="18"/>
    </row>
    <row r="41" spans="1:15" ht="9" customHeight="1" thickBot="1" x14ac:dyDescent="0.4">
      <c r="A41" s="17"/>
      <c r="B41" s="69"/>
      <c r="C41" s="70"/>
      <c r="D41" s="71"/>
      <c r="E41" s="71"/>
      <c r="F41" s="27"/>
      <c r="G41" s="71"/>
      <c r="H41" s="71"/>
      <c r="I41" s="70"/>
      <c r="J41" s="71"/>
      <c r="K41" s="71"/>
      <c r="L41" s="71"/>
      <c r="M41" s="71"/>
      <c r="N41" s="72"/>
      <c r="O41" s="18"/>
    </row>
    <row r="42" spans="1:15" ht="16" customHeight="1" thickBot="1" x14ac:dyDescent="0.4">
      <c r="A42" s="17"/>
      <c r="B42" s="73" t="s">
        <v>32</v>
      </c>
      <c r="C42" s="37" t="s">
        <v>31</v>
      </c>
      <c r="D42" s="36"/>
      <c r="F42" s="2" t="s">
        <v>2</v>
      </c>
      <c r="G42" s="36"/>
      <c r="I42" s="74" t="s">
        <v>72</v>
      </c>
      <c r="N42" s="75"/>
      <c r="O42" s="18"/>
    </row>
    <row r="43" spans="1:15" ht="16" customHeight="1" thickBot="1" x14ac:dyDescent="0.4">
      <c r="A43" s="17"/>
      <c r="B43" s="73"/>
      <c r="F43" s="2"/>
      <c r="I43" s="37" t="s">
        <v>30</v>
      </c>
      <c r="J43" s="36"/>
      <c r="L43" s="76" t="str">
        <f>IFERROR(_xlfn.XLOOKUP(J43,param!$I$13:$I$16,param!$J$13:$J$16),"Séléctionnez un emplacement")</f>
        <v>Séléctionnez un emplacement</v>
      </c>
      <c r="M43" s="36"/>
      <c r="N43" s="75"/>
      <c r="O43" s="18"/>
    </row>
    <row r="44" spans="1:15" ht="16" customHeight="1" x14ac:dyDescent="0.35">
      <c r="A44" s="17"/>
      <c r="B44" s="73"/>
      <c r="F44" s="2"/>
      <c r="N44" s="75"/>
      <c r="O44" s="18"/>
    </row>
    <row r="45" spans="1:15" ht="16" customHeight="1" thickBot="1" x14ac:dyDescent="0.4">
      <c r="A45" s="17"/>
      <c r="B45" s="73"/>
      <c r="F45" s="2"/>
      <c r="I45" s="77" t="s">
        <v>68</v>
      </c>
      <c r="J45" s="29">
        <f>param!$B$31</f>
        <v>5</v>
      </c>
      <c r="N45" s="75"/>
      <c r="O45" s="18"/>
    </row>
    <row r="46" spans="1:15" ht="16" customHeight="1" thickBot="1" x14ac:dyDescent="0.4">
      <c r="A46" s="17"/>
      <c r="B46" s="73"/>
      <c r="I46" t="s">
        <v>30</v>
      </c>
      <c r="J46" s="36"/>
      <c r="L46" s="76" t="str">
        <f>IFERROR(_xlfn.XLOOKUP(J46,param!$I$13:$I$16,param!$J$13:$J$16),"Séléctionnez un emplacement")</f>
        <v>Séléctionnez un emplacement</v>
      </c>
      <c r="M46" s="36"/>
      <c r="N46" s="75"/>
      <c r="O46" s="18"/>
    </row>
    <row r="47" spans="1:15" ht="16" customHeight="1" x14ac:dyDescent="0.35">
      <c r="A47" s="17"/>
      <c r="B47" s="73"/>
      <c r="N47" s="75"/>
      <c r="O47" s="18"/>
    </row>
    <row r="48" spans="1:15" ht="9" customHeight="1" x14ac:dyDescent="0.35">
      <c r="A48" s="17"/>
      <c r="B48" s="78"/>
      <c r="C48" s="79"/>
      <c r="D48" s="80"/>
      <c r="E48" s="80"/>
      <c r="F48" s="28"/>
      <c r="G48" s="80"/>
      <c r="H48" s="80"/>
      <c r="I48" s="79"/>
      <c r="J48" s="80"/>
      <c r="K48" s="80"/>
      <c r="L48" s="80"/>
      <c r="M48" s="80"/>
      <c r="N48" s="81"/>
      <c r="O48" s="18"/>
    </row>
    <row r="49" spans="1:15" ht="16" customHeight="1" x14ac:dyDescent="0.35">
      <c r="A49" s="17"/>
      <c r="F49" s="2"/>
      <c r="O49" s="18"/>
    </row>
    <row r="50" spans="1:15" ht="5.15" customHeight="1" x14ac:dyDescent="0.35">
      <c r="A50" s="17"/>
      <c r="O50" s="18"/>
    </row>
    <row r="51" spans="1:15" ht="5.15" customHeight="1" thickBot="1" x14ac:dyDescent="0.4">
      <c r="A51" s="17"/>
      <c r="O51" s="18"/>
    </row>
    <row r="52" spans="1:15" ht="21.5" thickBot="1" x14ac:dyDescent="0.55000000000000004">
      <c r="A52" s="104" t="s">
        <v>34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6"/>
    </row>
    <row r="53" spans="1:15" x14ac:dyDescent="0.35">
      <c r="A53" s="17"/>
      <c r="O53" s="18"/>
    </row>
    <row r="54" spans="1:15" ht="9" customHeight="1" thickBot="1" x14ac:dyDescent="0.4">
      <c r="A54" s="17"/>
      <c r="B54" s="69"/>
      <c r="C54" s="70"/>
      <c r="D54" s="71"/>
      <c r="E54" s="71"/>
      <c r="F54" s="27"/>
      <c r="G54" s="71"/>
      <c r="H54" s="71"/>
      <c r="I54" s="70"/>
      <c r="J54" s="71"/>
      <c r="K54" s="71"/>
      <c r="L54" s="71"/>
      <c r="M54" s="71"/>
      <c r="N54" s="72"/>
      <c r="O54" s="18"/>
    </row>
    <row r="55" spans="1:15" ht="16" thickBot="1" x14ac:dyDescent="0.4">
      <c r="A55" s="17"/>
      <c r="B55" s="73" t="s">
        <v>1</v>
      </c>
      <c r="C55" s="37" t="s">
        <v>31</v>
      </c>
      <c r="D55" s="36"/>
      <c r="F55" s="2" t="s">
        <v>2</v>
      </c>
      <c r="G55" s="36"/>
      <c r="I55" s="74" t="s">
        <v>72</v>
      </c>
      <c r="N55" s="75"/>
      <c r="O55" s="18"/>
    </row>
    <row r="56" spans="1:15" ht="16" thickBot="1" x14ac:dyDescent="0.4">
      <c r="A56" s="17"/>
      <c r="B56" s="73"/>
      <c r="F56" s="2"/>
      <c r="I56" s="37" t="s">
        <v>30</v>
      </c>
      <c r="J56" s="36"/>
      <c r="L56" s="76" t="str">
        <f>IFERROR(_xlfn.XLOOKUP(J56,param!$I$13:$I$16,param!$J$13:$J$16),"Séléctionnez un emplacement")</f>
        <v>Séléctionnez un emplacement</v>
      </c>
      <c r="M56" s="36"/>
      <c r="N56" s="75"/>
      <c r="O56" s="18"/>
    </row>
    <row r="57" spans="1:15" x14ac:dyDescent="0.35">
      <c r="A57" s="17"/>
      <c r="B57" s="73"/>
      <c r="F57" s="2"/>
      <c r="N57" s="75"/>
      <c r="O57" s="18"/>
    </row>
    <row r="58" spans="1:15" ht="16" thickBot="1" x14ac:dyDescent="0.4">
      <c r="A58" s="17"/>
      <c r="B58" s="73"/>
      <c r="F58" s="2"/>
      <c r="I58" s="77" t="s">
        <v>68</v>
      </c>
      <c r="J58" s="29">
        <f>param!$B$31</f>
        <v>5</v>
      </c>
      <c r="N58" s="75"/>
      <c r="O58" s="18"/>
    </row>
    <row r="59" spans="1:15" ht="16" thickBot="1" x14ac:dyDescent="0.4">
      <c r="A59" s="17"/>
      <c r="B59" s="73"/>
      <c r="I59" t="s">
        <v>30</v>
      </c>
      <c r="J59" s="36"/>
      <c r="L59" s="76" t="str">
        <f>IFERROR(_xlfn.XLOOKUP(J59,param!$I$13:$I$16,param!$J$13:$J$16),"Séléctionnez un emplacement")</f>
        <v>Séléctionnez un emplacement</v>
      </c>
      <c r="M59" s="36"/>
      <c r="N59" s="75"/>
      <c r="O59" s="18"/>
    </row>
    <row r="60" spans="1:15" x14ac:dyDescent="0.35">
      <c r="A60" s="17"/>
      <c r="B60" s="73"/>
      <c r="N60" s="75"/>
      <c r="O60" s="18"/>
    </row>
    <row r="61" spans="1:15" ht="9" customHeight="1" x14ac:dyDescent="0.35">
      <c r="A61" s="17"/>
      <c r="B61" s="78"/>
      <c r="C61" s="79"/>
      <c r="D61" s="80"/>
      <c r="E61" s="80"/>
      <c r="F61" s="28"/>
      <c r="G61" s="80"/>
      <c r="H61" s="80"/>
      <c r="I61" s="79"/>
      <c r="J61" s="80"/>
      <c r="K61" s="80"/>
      <c r="L61" s="80"/>
      <c r="M61" s="80"/>
      <c r="N61" s="81"/>
      <c r="O61" s="18"/>
    </row>
    <row r="62" spans="1:15" x14ac:dyDescent="0.35">
      <c r="A62" s="17"/>
      <c r="F62" s="1"/>
      <c r="O62" s="18"/>
    </row>
    <row r="63" spans="1:15" ht="9" customHeight="1" thickBot="1" x14ac:dyDescent="0.4">
      <c r="A63" s="17"/>
      <c r="B63" s="69"/>
      <c r="C63" s="70"/>
      <c r="D63" s="71"/>
      <c r="E63" s="71"/>
      <c r="F63" s="27"/>
      <c r="G63" s="71"/>
      <c r="H63" s="71"/>
      <c r="I63" s="70"/>
      <c r="J63" s="71"/>
      <c r="K63" s="71"/>
      <c r="L63" s="71"/>
      <c r="M63" s="71"/>
      <c r="N63" s="72"/>
      <c r="O63" s="18"/>
    </row>
    <row r="64" spans="1:15" ht="16" thickBot="1" x14ac:dyDescent="0.4">
      <c r="A64" s="17"/>
      <c r="B64" s="73" t="s">
        <v>32</v>
      </c>
      <c r="C64" s="37" t="s">
        <v>31</v>
      </c>
      <c r="D64" s="36"/>
      <c r="F64" s="2" t="s">
        <v>2</v>
      </c>
      <c r="G64" s="36"/>
      <c r="I64" s="74" t="s">
        <v>72</v>
      </c>
      <c r="N64" s="75"/>
      <c r="O64" s="18"/>
    </row>
    <row r="65" spans="1:15" ht="16" thickBot="1" x14ac:dyDescent="0.4">
      <c r="A65" s="17"/>
      <c r="B65" s="73"/>
      <c r="F65" s="2"/>
      <c r="I65" s="37" t="s">
        <v>30</v>
      </c>
      <c r="J65" s="36"/>
      <c r="L65" s="76" t="str">
        <f>IFERROR(_xlfn.XLOOKUP(J65,param!$I$13:$I$16,param!$J$13:$J$16),"Séléctionnez un emplacement")</f>
        <v>Séléctionnez un emplacement</v>
      </c>
      <c r="M65" s="36"/>
      <c r="N65" s="75"/>
      <c r="O65" s="18"/>
    </row>
    <row r="66" spans="1:15" x14ac:dyDescent="0.35">
      <c r="A66" s="17"/>
      <c r="B66" s="73"/>
      <c r="F66" s="2"/>
      <c r="N66" s="75"/>
      <c r="O66" s="18"/>
    </row>
    <row r="67" spans="1:15" ht="16" thickBot="1" x14ac:dyDescent="0.4">
      <c r="A67" s="17"/>
      <c r="B67" s="73"/>
      <c r="F67" s="2"/>
      <c r="I67" s="77" t="s">
        <v>68</v>
      </c>
      <c r="J67" s="29">
        <f>param!$B$31</f>
        <v>5</v>
      </c>
      <c r="N67" s="75"/>
      <c r="O67" s="18"/>
    </row>
    <row r="68" spans="1:15" ht="16" thickBot="1" x14ac:dyDescent="0.4">
      <c r="A68" s="17"/>
      <c r="B68" s="73"/>
      <c r="I68" t="s">
        <v>30</v>
      </c>
      <c r="J68" s="36"/>
      <c r="L68" s="76" t="str">
        <f>IFERROR(_xlfn.XLOOKUP(J68,param!$I$13:$I$16,param!$J$13:$J$16),"Séléctionnez un emplacement")</f>
        <v>Séléctionnez un emplacement</v>
      </c>
      <c r="M68" s="36"/>
      <c r="N68" s="75"/>
      <c r="O68" s="18"/>
    </row>
    <row r="69" spans="1:15" x14ac:dyDescent="0.35">
      <c r="A69" s="17"/>
      <c r="B69" s="73"/>
      <c r="L69" s="76"/>
      <c r="N69" s="75"/>
      <c r="O69" s="18"/>
    </row>
    <row r="70" spans="1:15" ht="9" customHeight="1" x14ac:dyDescent="0.35">
      <c r="A70" s="17"/>
      <c r="B70" s="78"/>
      <c r="C70" s="79"/>
      <c r="D70" s="80"/>
      <c r="E70" s="80"/>
      <c r="F70" s="28"/>
      <c r="G70" s="80"/>
      <c r="H70" s="80"/>
      <c r="I70" s="79"/>
      <c r="J70" s="80"/>
      <c r="K70" s="80"/>
      <c r="L70" s="80"/>
      <c r="M70" s="80"/>
      <c r="N70" s="81"/>
      <c r="O70" s="18"/>
    </row>
    <row r="71" spans="1:15" x14ac:dyDescent="0.35">
      <c r="A71" s="17"/>
      <c r="F71" s="2"/>
      <c r="O71" s="18"/>
    </row>
    <row r="72" spans="1:15" ht="5.15" customHeight="1" x14ac:dyDescent="0.35">
      <c r="A72" s="17"/>
      <c r="O72" s="18"/>
    </row>
    <row r="73" spans="1:15" ht="5.15" customHeight="1" thickBot="1" x14ac:dyDescent="0.4">
      <c r="A73" s="19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20"/>
    </row>
  </sheetData>
  <sheetProtection algorithmName="SHA-512" hashValue="emzEzsvQO8r1OMfovq131sZrGsWKCZSvR/D/mjAsYYoAIDyI6dmLVRjbskbv63JUVElciEUL7vP1W19hBRY1QQ==" saltValue="b8sLvDO8Rl8vJEQl3k0ahA==" spinCount="100000" sheet="1" objects="1" scenarios="1"/>
  <mergeCells count="6">
    <mergeCell ref="A52:O52"/>
    <mergeCell ref="A2:K2"/>
    <mergeCell ref="A3:K3"/>
    <mergeCell ref="A5:H5"/>
    <mergeCell ref="A8:O8"/>
    <mergeCell ref="A30:O30"/>
  </mergeCells>
  <dataValidations count="1">
    <dataValidation type="textLength" operator="lessThan" allowBlank="1" showInputMessage="1" showErrorMessage="1" errorTitle="Format incorrect" error="Merci de saisir un flocage de 10 caractères maximum, sans dépasser cette limite." sqref="J48:J50 J63 J26:J28 M15 J39 J17 M59 M24:M25 J61 M37 J19 M56 M12 J32 J41 M21 M34 J54 M46 M43 J70:J72 M68 M65" xr:uid="{D32029D3-27CD-4BA1-B98A-4C0046126D87}">
      <formula1>11</formula1>
    </dataValidation>
  </dataValidations>
  <pageMargins left="0.7" right="0.7" top="0.75" bottom="0.75" header="0.511811023622047" footer="0.511811023622047"/>
  <pageSetup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66FCFF35-0212-443C-9504-1E440DC93A26}">
          <x14:formula1>
            <xm:f>param!$B$4:$B$7</xm:f>
          </x14:formula1>
          <xm:sqref>D11 D41 D63 D39 D61 D19:D22 D26:D27 D32 D48:D49 D54 D70:D71</xm:sqref>
        </x14:dataValidation>
        <x14:dataValidation type="list" allowBlank="1" showInputMessage="1" showErrorMessage="1" xr:uid="{569047E8-586E-4E06-AAFA-1DE7B6FECA6B}">
          <x14:formula1>
            <xm:f>param!$A$4:$A$8</xm:f>
          </x14:formula1>
          <xm:sqref>D33 D42</xm:sqref>
        </x14:dataValidation>
        <x14:dataValidation type="list" allowBlank="1" showInputMessage="1" showErrorMessage="1" xr:uid="{496DDAFA-0681-4A89-BF82-55B64B4AD0EF}">
          <x14:formula1>
            <xm:f>param!$C$4:$C$7</xm:f>
          </x14:formula1>
          <xm:sqref>D55 D64</xm:sqref>
        </x14:dataValidation>
        <x14:dataValidation type="list" allowBlank="1" showInputMessage="1" showErrorMessage="1" xr:uid="{B372EA82-6754-40E7-AA09-8BAAE88D6572}">
          <x14:formula1>
            <xm:f>param!$I$13:$I$15</xm:f>
          </x14:formula1>
          <xm:sqref>G28 J25 G72 G50</xm:sqref>
        </x14:dataValidation>
        <x14:dataValidation type="list" allowBlank="1" showInputMessage="1" showErrorMessage="1" xr:uid="{C2D75C03-DB76-47D3-BA38-3C08499D8984}">
          <x14:formula1>
            <xm:f>param!$I$13:$I$16</xm:f>
          </x14:formula1>
          <xm:sqref>J59 J15 J24 J37 J46 J12 J21 J34 J43 J56 J65 J68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6BE1E-CCC8-4185-883F-25FFE2E56452}">
  <dimension ref="A1:Q51"/>
  <sheetViews>
    <sheetView showGridLines="0" zoomScale="85" zoomScaleNormal="85" workbookViewId="0">
      <selection activeCell="D11" sqref="D11"/>
    </sheetView>
  </sheetViews>
  <sheetFormatPr defaultColWidth="10.5" defaultRowHeight="15.5" x14ac:dyDescent="0.35"/>
  <cols>
    <col min="1" max="1" width="5.58203125" customWidth="1"/>
    <col min="2" max="2" width="3.83203125" customWidth="1"/>
    <col min="3" max="3" width="14.75" customWidth="1"/>
    <col min="4" max="4" width="11.58203125" customWidth="1"/>
    <col min="5" max="5" width="10.83203125" customWidth="1"/>
    <col min="6" max="6" width="13.5" customWidth="1"/>
    <col min="7" max="7" width="11.58203125" customWidth="1"/>
    <col min="9" max="9" width="24.58203125" customWidth="1"/>
    <col min="10" max="10" width="12.33203125" customWidth="1"/>
    <col min="11" max="11" width="11" customWidth="1"/>
    <col min="12" max="12" width="29.33203125" customWidth="1"/>
    <col min="14" max="14" width="2.08203125" customWidth="1"/>
    <col min="15" max="15" width="3.25" customWidth="1"/>
    <col min="20" max="20" width="6.58203125" customWidth="1"/>
    <col min="22" max="22" width="8.5" customWidth="1"/>
    <col min="23" max="23" width="16.25" customWidth="1"/>
  </cols>
  <sheetData>
    <row r="1" spans="1:15" ht="10.5" customHeight="1" x14ac:dyDescent="0.35">
      <c r="C1" s="37"/>
      <c r="F1" s="1"/>
    </row>
    <row r="2" spans="1:15" ht="28" x14ac:dyDescent="0.6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5" ht="21" x14ac:dyDescent="0.5">
      <c r="A3" s="99" t="s">
        <v>14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5" ht="8.25" customHeight="1" x14ac:dyDescent="0.55000000000000004">
      <c r="B4" s="39"/>
      <c r="C4" s="40"/>
      <c r="D4" s="39"/>
      <c r="E4" s="39"/>
    </row>
    <row r="5" spans="1:15" ht="29.25" customHeight="1" x14ac:dyDescent="0.55000000000000004">
      <c r="A5" s="107" t="s">
        <v>55</v>
      </c>
      <c r="B5" s="107"/>
      <c r="C5" s="107"/>
      <c r="D5" s="107"/>
      <c r="E5" s="107"/>
      <c r="F5" s="107"/>
      <c r="G5" s="107"/>
      <c r="H5" s="107"/>
      <c r="I5" s="59">
        <f>param!B14</f>
        <v>35</v>
      </c>
      <c r="J5" s="60"/>
      <c r="K5" s="60"/>
    </row>
    <row r="6" spans="1:15" ht="240" customHeight="1" x14ac:dyDescent="0.5">
      <c r="A6" s="61"/>
    </row>
    <row r="7" spans="1:15" ht="21.5" thickBot="1" x14ac:dyDescent="0.55000000000000004">
      <c r="A7" s="61"/>
      <c r="C7" s="49"/>
    </row>
    <row r="8" spans="1:15" ht="21.5" thickBot="1" x14ac:dyDescent="0.55000000000000004">
      <c r="A8" s="114" t="s">
        <v>74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6"/>
    </row>
    <row r="9" spans="1:15" ht="11.25" customHeight="1" x14ac:dyDescent="0.35">
      <c r="A9" s="17"/>
      <c r="O9" s="18"/>
    </row>
    <row r="10" spans="1:15" ht="9" customHeight="1" thickBot="1" x14ac:dyDescent="0.4">
      <c r="A10" s="17"/>
      <c r="B10" s="69"/>
      <c r="C10" s="70"/>
      <c r="D10" s="71"/>
      <c r="E10" s="71"/>
      <c r="F10" s="27"/>
      <c r="G10" s="71"/>
      <c r="H10" s="71"/>
      <c r="I10" s="70"/>
      <c r="J10" s="71"/>
      <c r="K10" s="71"/>
      <c r="L10" s="71"/>
      <c r="M10" s="71"/>
      <c r="N10" s="72"/>
      <c r="O10" s="18"/>
    </row>
    <row r="11" spans="1:15" ht="16" customHeight="1" thickBot="1" x14ac:dyDescent="0.4">
      <c r="A11" s="17"/>
      <c r="B11" s="73" t="s">
        <v>1</v>
      </c>
      <c r="C11" s="37" t="s">
        <v>31</v>
      </c>
      <c r="D11" s="36"/>
      <c r="F11" s="2" t="s">
        <v>2</v>
      </c>
      <c r="G11" s="36"/>
      <c r="I11" s="74" t="s">
        <v>72</v>
      </c>
      <c r="N11" s="75"/>
      <c r="O11" s="18"/>
    </row>
    <row r="12" spans="1:15" ht="16" customHeight="1" thickBot="1" x14ac:dyDescent="0.4">
      <c r="A12" s="17"/>
      <c r="B12" s="73"/>
      <c r="F12" s="2"/>
      <c r="I12" s="37" t="s">
        <v>30</v>
      </c>
      <c r="J12" s="36"/>
      <c r="L12" s="76" t="str">
        <f>IFERROR(_xlfn.XLOOKUP(J12,param!$I$13:$I$16,param!$J$13:$J$16),"Séléctionnez un emplacement")</f>
        <v>Séléctionnez un emplacement</v>
      </c>
      <c r="M12" s="36"/>
      <c r="N12" s="75"/>
      <c r="O12" s="18"/>
    </row>
    <row r="13" spans="1:15" ht="16" customHeight="1" x14ac:dyDescent="0.35">
      <c r="A13" s="17"/>
      <c r="B13" s="73"/>
      <c r="F13" s="2"/>
      <c r="N13" s="75"/>
      <c r="O13" s="18"/>
    </row>
    <row r="14" spans="1:15" ht="16" customHeight="1" thickBot="1" x14ac:dyDescent="0.4">
      <c r="A14" s="17"/>
      <c r="B14" s="73"/>
      <c r="F14" s="2"/>
      <c r="I14" s="77" t="s">
        <v>68</v>
      </c>
      <c r="J14" s="29">
        <f>param!$B$31</f>
        <v>5</v>
      </c>
      <c r="N14" s="75"/>
      <c r="O14" s="18"/>
    </row>
    <row r="15" spans="1:15" ht="16" customHeight="1" thickBot="1" x14ac:dyDescent="0.4">
      <c r="A15" s="17"/>
      <c r="B15" s="73"/>
      <c r="I15" t="s">
        <v>30</v>
      </c>
      <c r="J15" s="36"/>
      <c r="L15" s="76" t="str">
        <f>IFERROR(_xlfn.XLOOKUP(J15,param!$I$13:$I$16,param!$J$13:$J$16),"Séléctionnez un emplacement")</f>
        <v>Séléctionnez un emplacement</v>
      </c>
      <c r="M15" s="36"/>
      <c r="N15" s="75"/>
      <c r="O15" s="18"/>
    </row>
    <row r="16" spans="1:15" ht="16" customHeight="1" x14ac:dyDescent="0.35">
      <c r="A16" s="17"/>
      <c r="B16" s="73"/>
      <c r="N16" s="75"/>
      <c r="O16" s="18"/>
    </row>
    <row r="17" spans="1:17" ht="9" customHeight="1" x14ac:dyDescent="0.35">
      <c r="A17" s="17"/>
      <c r="B17" s="78"/>
      <c r="C17" s="79"/>
      <c r="D17" s="80"/>
      <c r="E17" s="80"/>
      <c r="F17" s="28"/>
      <c r="G17" s="28"/>
      <c r="H17" s="80"/>
      <c r="I17" s="79"/>
      <c r="J17" s="80"/>
      <c r="K17" s="80"/>
      <c r="L17" s="80"/>
      <c r="M17" s="80"/>
      <c r="N17" s="81"/>
      <c r="O17" s="18"/>
    </row>
    <row r="18" spans="1:17" ht="16" customHeight="1" x14ac:dyDescent="0.35">
      <c r="A18" s="17"/>
      <c r="F18" s="1"/>
      <c r="O18" s="18"/>
      <c r="Q18" s="82"/>
    </row>
    <row r="19" spans="1:17" ht="9" customHeight="1" thickBot="1" x14ac:dyDescent="0.4">
      <c r="A19" s="17"/>
      <c r="B19" s="69"/>
      <c r="C19" s="70"/>
      <c r="D19" s="71"/>
      <c r="E19" s="71"/>
      <c r="F19" s="27"/>
      <c r="G19" s="71"/>
      <c r="H19" s="71"/>
      <c r="I19" s="70"/>
      <c r="J19" s="71"/>
      <c r="K19" s="71"/>
      <c r="L19" s="71"/>
      <c r="M19" s="71"/>
      <c r="N19" s="72"/>
      <c r="O19" s="18"/>
    </row>
    <row r="20" spans="1:17" ht="16" customHeight="1" thickBot="1" x14ac:dyDescent="0.4">
      <c r="A20" s="17"/>
      <c r="B20" s="73" t="s">
        <v>32</v>
      </c>
      <c r="C20" s="37" t="s">
        <v>31</v>
      </c>
      <c r="D20" s="36"/>
      <c r="F20" s="2" t="s">
        <v>2</v>
      </c>
      <c r="G20" s="36"/>
      <c r="I20" s="74" t="s">
        <v>72</v>
      </c>
      <c r="N20" s="75"/>
      <c r="O20" s="18"/>
    </row>
    <row r="21" spans="1:17" ht="16" customHeight="1" thickBot="1" x14ac:dyDescent="0.4">
      <c r="A21" s="17"/>
      <c r="B21" s="73"/>
      <c r="F21" s="2"/>
      <c r="I21" s="37" t="s">
        <v>30</v>
      </c>
      <c r="J21" s="36"/>
      <c r="L21" s="76" t="str">
        <f>IFERROR(_xlfn.XLOOKUP(J21,param!$I$13:$I$16,param!$J$13:$J$16),"Séléctionnez un emplacement")</f>
        <v>Séléctionnez un emplacement</v>
      </c>
      <c r="M21" s="36"/>
      <c r="N21" s="75"/>
      <c r="O21" s="18"/>
    </row>
    <row r="22" spans="1:17" ht="16" customHeight="1" x14ac:dyDescent="0.35">
      <c r="A22" s="17"/>
      <c r="B22" s="73"/>
      <c r="F22" s="2"/>
      <c r="N22" s="75"/>
      <c r="O22" s="18"/>
    </row>
    <row r="23" spans="1:17" ht="16" customHeight="1" thickBot="1" x14ac:dyDescent="0.4">
      <c r="A23" s="17"/>
      <c r="B23" s="73"/>
      <c r="F23" s="2"/>
      <c r="I23" s="77" t="s">
        <v>68</v>
      </c>
      <c r="J23" s="29">
        <f>param!$B$31</f>
        <v>5</v>
      </c>
      <c r="N23" s="75"/>
      <c r="O23" s="18"/>
    </row>
    <row r="24" spans="1:17" ht="16" customHeight="1" thickBot="1" x14ac:dyDescent="0.4">
      <c r="A24" s="17"/>
      <c r="B24" s="73"/>
      <c r="I24" t="s">
        <v>30</v>
      </c>
      <c r="J24" s="36"/>
      <c r="L24" s="76" t="str">
        <f>IFERROR(_xlfn.XLOOKUP(J24,param!$I$13:$I$16,param!$J$13:$J$16),"Séléctionnez un emplacement")</f>
        <v>Séléctionnez un emplacement</v>
      </c>
      <c r="M24" s="36"/>
      <c r="N24" s="75"/>
      <c r="O24" s="18"/>
    </row>
    <row r="25" spans="1:17" ht="16" customHeight="1" x14ac:dyDescent="0.35">
      <c r="A25" s="17"/>
      <c r="B25" s="73"/>
      <c r="N25" s="75"/>
      <c r="O25" s="18"/>
    </row>
    <row r="26" spans="1:17" ht="9" customHeight="1" x14ac:dyDescent="0.35">
      <c r="A26" s="17"/>
      <c r="B26" s="78"/>
      <c r="C26" s="79"/>
      <c r="D26" s="80"/>
      <c r="E26" s="80"/>
      <c r="F26" s="28"/>
      <c r="G26" s="80"/>
      <c r="H26" s="80"/>
      <c r="I26" s="79"/>
      <c r="J26" s="80"/>
      <c r="K26" s="80"/>
      <c r="L26" s="80"/>
      <c r="M26" s="80"/>
      <c r="N26" s="81"/>
      <c r="O26" s="18"/>
    </row>
    <row r="27" spans="1:17" ht="16" customHeight="1" x14ac:dyDescent="0.35">
      <c r="A27" s="17"/>
      <c r="F27" s="2"/>
      <c r="O27" s="18"/>
    </row>
    <row r="28" spans="1:17" ht="5.15" customHeight="1" x14ac:dyDescent="0.35">
      <c r="A28" s="17"/>
      <c r="O28" s="18"/>
    </row>
    <row r="29" spans="1:17" ht="5.15" customHeight="1" thickBot="1" x14ac:dyDescent="0.4">
      <c r="A29" s="17"/>
      <c r="O29" s="18"/>
    </row>
    <row r="30" spans="1:17" ht="21.5" thickBot="1" x14ac:dyDescent="0.55000000000000004">
      <c r="A30" s="104" t="s">
        <v>34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6"/>
    </row>
    <row r="31" spans="1:17" x14ac:dyDescent="0.35">
      <c r="A31" s="17"/>
      <c r="O31" s="18"/>
    </row>
    <row r="32" spans="1:17" ht="9" customHeight="1" thickBot="1" x14ac:dyDescent="0.4">
      <c r="A32" s="17"/>
      <c r="B32" s="69"/>
      <c r="C32" s="70"/>
      <c r="D32" s="71"/>
      <c r="E32" s="71"/>
      <c r="F32" s="27"/>
      <c r="G32" s="71"/>
      <c r="H32" s="71"/>
      <c r="I32" s="70"/>
      <c r="J32" s="71"/>
      <c r="K32" s="71"/>
      <c r="L32" s="71"/>
      <c r="M32" s="71"/>
      <c r="N32" s="72"/>
      <c r="O32" s="18"/>
    </row>
    <row r="33" spans="1:15" ht="16" thickBot="1" x14ac:dyDescent="0.4">
      <c r="A33" s="17"/>
      <c r="B33" s="73" t="s">
        <v>1</v>
      </c>
      <c r="C33" s="37" t="s">
        <v>31</v>
      </c>
      <c r="D33" s="36"/>
      <c r="F33" s="2" t="s">
        <v>2</v>
      </c>
      <c r="G33" s="36"/>
      <c r="I33" s="74" t="s">
        <v>72</v>
      </c>
      <c r="N33" s="75"/>
      <c r="O33" s="18"/>
    </row>
    <row r="34" spans="1:15" ht="16" thickBot="1" x14ac:dyDescent="0.4">
      <c r="A34" s="17"/>
      <c r="B34" s="73"/>
      <c r="F34" s="2"/>
      <c r="I34" s="37" t="s">
        <v>30</v>
      </c>
      <c r="J34" s="36"/>
      <c r="L34" s="76" t="str">
        <f>IFERROR(_xlfn.XLOOKUP(J34,param!$I$13:$I$16,param!$J$13:$J$16),"Séléctionnez un emplacement")</f>
        <v>Séléctionnez un emplacement</v>
      </c>
      <c r="M34" s="36"/>
      <c r="N34" s="75"/>
      <c r="O34" s="18"/>
    </row>
    <row r="35" spans="1:15" x14ac:dyDescent="0.35">
      <c r="A35" s="17"/>
      <c r="B35" s="73"/>
      <c r="F35" s="2"/>
      <c r="N35" s="75"/>
      <c r="O35" s="18"/>
    </row>
    <row r="36" spans="1:15" ht="16" thickBot="1" x14ac:dyDescent="0.4">
      <c r="A36" s="17"/>
      <c r="B36" s="73"/>
      <c r="F36" s="2"/>
      <c r="I36" s="77" t="s">
        <v>68</v>
      </c>
      <c r="J36" s="29">
        <f>param!$B$31</f>
        <v>5</v>
      </c>
      <c r="N36" s="75"/>
      <c r="O36" s="18"/>
    </row>
    <row r="37" spans="1:15" ht="16" thickBot="1" x14ac:dyDescent="0.4">
      <c r="A37" s="17"/>
      <c r="B37" s="73"/>
      <c r="I37" t="s">
        <v>30</v>
      </c>
      <c r="J37" s="36"/>
      <c r="L37" s="76" t="str">
        <f>IFERROR(_xlfn.XLOOKUP(J37,param!$I$13:$I$16,param!$J$13:$J$16),"Séléctionnez un emplacement")</f>
        <v>Séléctionnez un emplacement</v>
      </c>
      <c r="M37" s="36"/>
      <c r="N37" s="75"/>
      <c r="O37" s="18"/>
    </row>
    <row r="38" spans="1:15" x14ac:dyDescent="0.35">
      <c r="A38" s="17"/>
      <c r="B38" s="73"/>
      <c r="N38" s="75"/>
      <c r="O38" s="18"/>
    </row>
    <row r="39" spans="1:15" ht="9" customHeight="1" x14ac:dyDescent="0.35">
      <c r="A39" s="17"/>
      <c r="B39" s="78"/>
      <c r="C39" s="79"/>
      <c r="D39" s="80"/>
      <c r="E39" s="80"/>
      <c r="F39" s="28"/>
      <c r="G39" s="80"/>
      <c r="H39" s="80"/>
      <c r="I39" s="79"/>
      <c r="J39" s="80"/>
      <c r="K39" s="80"/>
      <c r="L39" s="80"/>
      <c r="M39" s="80"/>
      <c r="N39" s="81"/>
      <c r="O39" s="18"/>
    </row>
    <row r="40" spans="1:15" x14ac:dyDescent="0.35">
      <c r="A40" s="17"/>
      <c r="F40" s="1"/>
      <c r="O40" s="18"/>
    </row>
    <row r="41" spans="1:15" ht="9" customHeight="1" thickBot="1" x14ac:dyDescent="0.4">
      <c r="A41" s="17"/>
      <c r="B41" s="69"/>
      <c r="C41" s="70"/>
      <c r="D41" s="71"/>
      <c r="E41" s="71"/>
      <c r="F41" s="27"/>
      <c r="G41" s="71"/>
      <c r="H41" s="71"/>
      <c r="I41" s="70"/>
      <c r="J41" s="71"/>
      <c r="K41" s="71"/>
      <c r="L41" s="71"/>
      <c r="M41" s="71"/>
      <c r="N41" s="72"/>
      <c r="O41" s="18"/>
    </row>
    <row r="42" spans="1:15" ht="16" thickBot="1" x14ac:dyDescent="0.4">
      <c r="A42" s="17"/>
      <c r="B42" s="73" t="s">
        <v>32</v>
      </c>
      <c r="C42" s="37" t="s">
        <v>31</v>
      </c>
      <c r="D42" s="36"/>
      <c r="F42" s="2" t="s">
        <v>2</v>
      </c>
      <c r="G42" s="36"/>
      <c r="I42" s="74" t="s">
        <v>72</v>
      </c>
      <c r="N42" s="75"/>
      <c r="O42" s="18"/>
    </row>
    <row r="43" spans="1:15" ht="16" thickBot="1" x14ac:dyDescent="0.4">
      <c r="A43" s="17"/>
      <c r="B43" s="73"/>
      <c r="F43" s="2"/>
      <c r="I43" s="37" t="s">
        <v>30</v>
      </c>
      <c r="J43" s="36"/>
      <c r="L43" s="76" t="str">
        <f>IFERROR(_xlfn.XLOOKUP(J43,param!$I$13:$I$16,param!$J$13:$J$16),"Séléctionnez un emplacement")</f>
        <v>Séléctionnez un emplacement</v>
      </c>
      <c r="M43" s="36"/>
      <c r="N43" s="75"/>
      <c r="O43" s="18"/>
    </row>
    <row r="44" spans="1:15" x14ac:dyDescent="0.35">
      <c r="A44" s="17"/>
      <c r="B44" s="73"/>
      <c r="F44" s="2"/>
      <c r="N44" s="75"/>
      <c r="O44" s="18"/>
    </row>
    <row r="45" spans="1:15" ht="16" thickBot="1" x14ac:dyDescent="0.4">
      <c r="A45" s="17"/>
      <c r="B45" s="73"/>
      <c r="F45" s="2"/>
      <c r="I45" s="77" t="s">
        <v>68</v>
      </c>
      <c r="J45" s="29">
        <f>param!$B$31</f>
        <v>5</v>
      </c>
      <c r="N45" s="75"/>
      <c r="O45" s="18"/>
    </row>
    <row r="46" spans="1:15" ht="16" thickBot="1" x14ac:dyDescent="0.4">
      <c r="A46" s="17"/>
      <c r="B46" s="73"/>
      <c r="I46" t="s">
        <v>30</v>
      </c>
      <c r="J46" s="36"/>
      <c r="L46" s="76" t="str">
        <f>IFERROR(_xlfn.XLOOKUP(J46,param!$I$13:$I$16,param!$J$13:$J$16),"Séléctionnez un emplacement")</f>
        <v>Séléctionnez un emplacement</v>
      </c>
      <c r="M46" s="36"/>
      <c r="N46" s="75"/>
      <c r="O46" s="18"/>
    </row>
    <row r="47" spans="1:15" x14ac:dyDescent="0.35">
      <c r="A47" s="17"/>
      <c r="B47" s="73"/>
      <c r="N47" s="75"/>
      <c r="O47" s="18"/>
    </row>
    <row r="48" spans="1:15" ht="9" customHeight="1" x14ac:dyDescent="0.35">
      <c r="A48" s="17"/>
      <c r="B48" s="78"/>
      <c r="C48" s="79"/>
      <c r="D48" s="80"/>
      <c r="E48" s="80"/>
      <c r="F48" s="28"/>
      <c r="G48" s="80"/>
      <c r="H48" s="80"/>
      <c r="I48" s="79"/>
      <c r="J48" s="80"/>
      <c r="K48" s="80"/>
      <c r="L48" s="80"/>
      <c r="M48" s="80"/>
      <c r="N48" s="81"/>
      <c r="O48" s="18"/>
    </row>
    <row r="49" spans="1:15" x14ac:dyDescent="0.35">
      <c r="A49" s="17"/>
      <c r="F49" s="2"/>
      <c r="O49" s="18"/>
    </row>
    <row r="50" spans="1:15" ht="5.15" customHeight="1" x14ac:dyDescent="0.35">
      <c r="A50" s="17"/>
      <c r="O50" s="18"/>
    </row>
    <row r="51" spans="1:15" ht="5.15" customHeight="1" thickBot="1" x14ac:dyDescent="0.4">
      <c r="A51" s="19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20"/>
    </row>
  </sheetData>
  <sheetProtection algorithmName="SHA-512" hashValue="n3EzMtU7MMkM13Hk7HQNuGCzl0fqNUsBDmFtfEjsMLNZIiytE64bkechu4BNreS2J3G6aPqfrSz3HY7yuSBwCA==" saltValue="gwha/SUv2vVCyIlzIVk6zw==" spinCount="100000" sheet="1" objects="1" scenarios="1"/>
  <mergeCells count="5">
    <mergeCell ref="A30:O30"/>
    <mergeCell ref="A2:K2"/>
    <mergeCell ref="A3:K3"/>
    <mergeCell ref="A5:H5"/>
    <mergeCell ref="A8:O8"/>
  </mergeCells>
  <dataValidations count="1">
    <dataValidation type="textLength" operator="lessThan" allowBlank="1" showInputMessage="1" showErrorMessage="1" errorTitle="Format incorrect" error="Merci de saisir un flocage de 10 caractères maximum, sans dépasser cette limite." sqref="M37 J41 M34 J48:J50 J17 M15 J39 J19 J26:J28 M12 J32 M24 M21 M46 M43" xr:uid="{D21BE7F0-56B4-48D9-AE08-640A40F5A463}">
      <formula1>11</formula1>
    </dataValidation>
  </dataValidations>
  <pageMargins left="0.7" right="0.7" top="0.75" bottom="0.75" header="0.511811023622047" footer="0.511811023622047"/>
  <pageSetup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B779C787-5FF3-4659-9AD4-B38B995BA713}">
          <x14:formula1>
            <xm:f>param!$B$4:$B$7</xm:f>
          </x14:formula1>
          <xm:sqref>D11 D39 D19:D20 D26:D27 D41 D32 D48:D49</xm:sqref>
        </x14:dataValidation>
        <x14:dataValidation type="list" allowBlank="1" showInputMessage="1" showErrorMessage="1" xr:uid="{40B5EAAF-6D56-4D62-B49D-322CBEF417A4}">
          <x14:formula1>
            <xm:f>param!$C$4:$C$7</xm:f>
          </x14:formula1>
          <xm:sqref>D33 D42</xm:sqref>
        </x14:dataValidation>
        <x14:dataValidation type="list" allowBlank="1" showInputMessage="1" showErrorMessage="1" xr:uid="{1DAFD6BA-8024-4399-91A8-FA8BDB7848A8}">
          <x14:formula1>
            <xm:f>param!$I$13:$I$15</xm:f>
          </x14:formula1>
          <xm:sqref>G50 G28</xm:sqref>
        </x14:dataValidation>
        <x14:dataValidation type="list" allowBlank="1" showInputMessage="1" showErrorMessage="1" xr:uid="{2F634715-8479-4BC7-B861-2A5DB5BDAF0F}">
          <x14:formula1>
            <xm:f>param!$I$13:$I$16</xm:f>
          </x14:formula1>
          <xm:sqref>J37 J15 J24 J12 J21 J34 J43 J46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043C6-00D0-40E8-A91F-16EB5F2D097C}">
  <dimension ref="A1:K25"/>
  <sheetViews>
    <sheetView showGridLines="0" zoomScale="81" zoomScaleNormal="81" workbookViewId="0">
      <selection activeCell="D10" sqref="D10"/>
    </sheetView>
  </sheetViews>
  <sheetFormatPr defaultColWidth="10.5" defaultRowHeight="15.5" x14ac:dyDescent="0.35"/>
  <cols>
    <col min="1" max="1" width="5.58203125" customWidth="1"/>
    <col min="2" max="2" width="3.83203125" customWidth="1"/>
    <col min="3" max="3" width="14.75" customWidth="1"/>
    <col min="4" max="4" width="11.58203125" customWidth="1"/>
    <col min="5" max="5" width="10.83203125" customWidth="1"/>
    <col min="6" max="6" width="13.5" customWidth="1"/>
    <col min="7" max="7" width="11.58203125" customWidth="1"/>
    <col min="9" max="9" width="30" customWidth="1"/>
    <col min="10" max="10" width="19.25" customWidth="1"/>
    <col min="11" max="11" width="6.58203125" customWidth="1"/>
    <col min="14" max="14" width="15.75" customWidth="1"/>
    <col min="15" max="15" width="3.25" customWidth="1"/>
    <col min="20" max="20" width="6.58203125" customWidth="1"/>
    <col min="22" max="22" width="8.5" customWidth="1"/>
    <col min="23" max="23" width="16.25" customWidth="1"/>
  </cols>
  <sheetData>
    <row r="1" spans="1:11" ht="10.5" customHeight="1" x14ac:dyDescent="0.35">
      <c r="C1" s="37"/>
      <c r="F1" s="1"/>
    </row>
    <row r="2" spans="1:11" ht="28" x14ac:dyDescent="0.6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1" ht="21" x14ac:dyDescent="0.5">
      <c r="A3" s="99" t="s">
        <v>14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1" ht="8.25" customHeight="1" x14ac:dyDescent="0.55000000000000004">
      <c r="B4" s="39"/>
      <c r="C4" s="40"/>
      <c r="D4" s="39"/>
      <c r="E4" s="39"/>
    </row>
    <row r="5" spans="1:11" ht="30" customHeight="1" x14ac:dyDescent="0.55000000000000004">
      <c r="A5" s="107" t="s">
        <v>59</v>
      </c>
      <c r="B5" s="107"/>
      <c r="C5" s="107"/>
      <c r="D5" s="107"/>
      <c r="E5" s="107"/>
      <c r="F5" s="107"/>
      <c r="G5" s="107"/>
      <c r="H5" s="107"/>
      <c r="I5" s="59">
        <f>param!B16</f>
        <v>30</v>
      </c>
      <c r="J5" s="60"/>
      <c r="K5" s="60"/>
    </row>
    <row r="6" spans="1:11" ht="240" customHeight="1" x14ac:dyDescent="0.5">
      <c r="A6" s="61"/>
    </row>
    <row r="7" spans="1:11" ht="21.5" thickBot="1" x14ac:dyDescent="0.55000000000000004">
      <c r="A7" s="61"/>
      <c r="C7" s="49"/>
    </row>
    <row r="8" spans="1:11" ht="21.5" thickBot="1" x14ac:dyDescent="0.55000000000000004">
      <c r="A8" s="108" t="s">
        <v>6</v>
      </c>
      <c r="B8" s="109"/>
      <c r="C8" s="109"/>
      <c r="D8" s="109"/>
      <c r="E8" s="109"/>
      <c r="F8" s="109"/>
      <c r="G8" s="109"/>
      <c r="H8" s="109"/>
      <c r="I8" s="109"/>
      <c r="J8" s="109"/>
      <c r="K8" s="110"/>
    </row>
    <row r="9" spans="1:11" ht="9.75" customHeight="1" thickBot="1" x14ac:dyDescent="0.55000000000000004">
      <c r="A9" s="54"/>
      <c r="B9" s="55"/>
      <c r="C9" s="55"/>
      <c r="D9" s="51"/>
      <c r="E9" s="55"/>
      <c r="F9" s="55"/>
      <c r="G9" s="51"/>
      <c r="H9" s="55"/>
      <c r="I9" s="55"/>
      <c r="K9" s="62"/>
    </row>
    <row r="10" spans="1:11" ht="16" customHeight="1" thickBot="1" x14ac:dyDescent="0.4">
      <c r="A10" s="17"/>
      <c r="B10" t="s">
        <v>1</v>
      </c>
      <c r="C10" s="37" t="s">
        <v>31</v>
      </c>
      <c r="D10" s="68"/>
      <c r="F10" s="2" t="s">
        <v>2</v>
      </c>
      <c r="G10" s="68"/>
      <c r="I10" s="37"/>
      <c r="K10" s="18"/>
    </row>
    <row r="11" spans="1:11" ht="16" customHeight="1" thickBot="1" x14ac:dyDescent="0.4">
      <c r="A11" s="17"/>
      <c r="F11" s="2"/>
      <c r="K11" s="18"/>
    </row>
    <row r="12" spans="1:11" ht="16" customHeight="1" thickBot="1" x14ac:dyDescent="0.4">
      <c r="A12" s="17"/>
      <c r="B12" t="s">
        <v>32</v>
      </c>
      <c r="C12" s="37" t="s">
        <v>31</v>
      </c>
      <c r="D12" s="36"/>
      <c r="F12" s="2" t="s">
        <v>2</v>
      </c>
      <c r="G12" s="36"/>
      <c r="I12" s="37"/>
      <c r="K12" s="18"/>
    </row>
    <row r="13" spans="1:11" ht="15.75" customHeight="1" thickBot="1" x14ac:dyDescent="0.4">
      <c r="A13" s="17"/>
      <c r="C13" s="37"/>
      <c r="K13" s="18"/>
    </row>
    <row r="14" spans="1:11" ht="21.5" thickBot="1" x14ac:dyDescent="0.55000000000000004">
      <c r="A14" s="111" t="s">
        <v>5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3"/>
    </row>
    <row r="15" spans="1:11" ht="9.75" customHeight="1" thickBot="1" x14ac:dyDescent="0.55000000000000004">
      <c r="A15" s="54"/>
      <c r="B15" s="55"/>
      <c r="C15" s="55"/>
      <c r="D15" s="51"/>
      <c r="E15" s="55"/>
      <c r="F15" s="55"/>
      <c r="G15" s="51"/>
      <c r="H15" s="55"/>
      <c r="I15" s="55"/>
      <c r="J15" s="37"/>
      <c r="K15" s="62"/>
    </row>
    <row r="16" spans="1:11" ht="16" thickBot="1" x14ac:dyDescent="0.4">
      <c r="A16" s="17"/>
      <c r="B16" t="s">
        <v>1</v>
      </c>
      <c r="C16" s="37" t="s">
        <v>31</v>
      </c>
      <c r="D16" s="36"/>
      <c r="F16" s="2" t="s">
        <v>2</v>
      </c>
      <c r="G16" s="36"/>
      <c r="I16" s="37"/>
      <c r="J16" s="37"/>
      <c r="K16" s="18"/>
    </row>
    <row r="17" spans="1:11" ht="16" thickBot="1" x14ac:dyDescent="0.4">
      <c r="A17" s="17"/>
      <c r="C17" s="37"/>
      <c r="D17" s="37"/>
      <c r="E17" s="37"/>
      <c r="F17" s="37"/>
      <c r="G17" s="37"/>
      <c r="H17" s="37"/>
      <c r="I17" s="37"/>
      <c r="J17" s="37"/>
      <c r="K17" s="18"/>
    </row>
    <row r="18" spans="1:11" ht="16" customHeight="1" thickBot="1" x14ac:dyDescent="0.4">
      <c r="A18" s="17"/>
      <c r="B18" t="s">
        <v>32</v>
      </c>
      <c r="C18" s="37" t="s">
        <v>31</v>
      </c>
      <c r="D18" s="36"/>
      <c r="F18" s="2" t="s">
        <v>2</v>
      </c>
      <c r="G18" s="36"/>
      <c r="H18" s="37"/>
      <c r="I18" s="37"/>
      <c r="J18" s="37"/>
      <c r="K18" s="18"/>
    </row>
    <row r="19" spans="1:11" ht="16" customHeight="1" thickBot="1" x14ac:dyDescent="0.4">
      <c r="A19" s="17"/>
      <c r="C19" s="37"/>
      <c r="D19" s="37"/>
      <c r="E19" s="37"/>
      <c r="F19" s="37"/>
      <c r="G19" s="37"/>
      <c r="H19" s="37"/>
      <c r="I19" s="37"/>
      <c r="J19" s="37"/>
      <c r="K19" s="18"/>
    </row>
    <row r="20" spans="1:11" ht="21.5" thickBot="1" x14ac:dyDescent="0.55000000000000004">
      <c r="A20" s="104" t="s">
        <v>34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6"/>
    </row>
    <row r="21" spans="1:11" ht="9.75" customHeight="1" thickBot="1" x14ac:dyDescent="0.55000000000000004">
      <c r="A21" s="63"/>
      <c r="B21" s="64"/>
      <c r="C21" s="64"/>
      <c r="D21" s="65"/>
      <c r="E21" s="64"/>
      <c r="F21" s="64"/>
      <c r="G21" s="65"/>
      <c r="H21" s="64"/>
      <c r="I21" s="64"/>
      <c r="J21" s="66"/>
      <c r="K21" s="67"/>
    </row>
    <row r="22" spans="1:11" ht="16" thickBot="1" x14ac:dyDescent="0.4">
      <c r="A22" s="17"/>
      <c r="B22" t="s">
        <v>1</v>
      </c>
      <c r="C22" s="37" t="s">
        <v>31</v>
      </c>
      <c r="D22" s="36"/>
      <c r="F22" s="2" t="s">
        <v>2</v>
      </c>
      <c r="G22" s="36"/>
      <c r="K22" s="18"/>
    </row>
    <row r="23" spans="1:11" ht="16" thickBot="1" x14ac:dyDescent="0.4">
      <c r="A23" s="17"/>
      <c r="K23" s="18"/>
    </row>
    <row r="24" spans="1:11" ht="16" thickBot="1" x14ac:dyDescent="0.4">
      <c r="A24" s="17"/>
      <c r="B24" t="s">
        <v>32</v>
      </c>
      <c r="C24" s="37" t="s">
        <v>31</v>
      </c>
      <c r="D24" s="36"/>
      <c r="F24" s="2" t="s">
        <v>2</v>
      </c>
      <c r="G24" s="36"/>
      <c r="K24" s="18"/>
    </row>
    <row r="25" spans="1:11" ht="16" thickBot="1" x14ac:dyDescent="0.4">
      <c r="A25" s="19"/>
      <c r="B25" s="53"/>
      <c r="C25" s="53"/>
      <c r="D25" s="53"/>
      <c r="E25" s="53"/>
      <c r="F25" s="53"/>
      <c r="G25" s="53"/>
      <c r="H25" s="53"/>
      <c r="I25" s="53"/>
      <c r="J25" s="53"/>
      <c r="K25" s="20"/>
    </row>
  </sheetData>
  <sheetProtection algorithmName="SHA-512" hashValue="/LgdqDRVKPt+ZkOuw84k6cezJO+5zVkcnYXMxifzcSZTAE0JXtNmfbHsOac6JVdwzR5dStGnMSQybnfbRdg4cw==" saltValue="5uneG515ETXBUhjCFtUvLg==" spinCount="100000" sheet="1" objects="1" scenarios="1"/>
  <mergeCells count="6">
    <mergeCell ref="A5:H5"/>
    <mergeCell ref="A2:K2"/>
    <mergeCell ref="A8:K8"/>
    <mergeCell ref="A14:K14"/>
    <mergeCell ref="A20:K20"/>
    <mergeCell ref="A3:K3"/>
  </mergeCells>
  <dataValidations count="1">
    <dataValidation type="textLength" operator="lessThan" allowBlank="1" showInputMessage="1" showErrorMessage="1" errorTitle="Format incorrect" error="Merci de saisir un flocage de 10 caractères maximum, sans dépasser cette limite." sqref="J10 J12 J13 J16 J19 J22 J25 J28 J30 J33" xr:uid="{DE5A4E65-FB8B-45FF-B47B-7C8FCE7F5BF8}">
      <formula1>11</formula1>
    </dataValidation>
  </dataValidations>
  <pageMargins left="0.7" right="0.7" top="0.75" bottom="0.75" header="0.511811023622047" footer="0.511811023622047"/>
  <pageSetup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9FF760F-0872-4517-95AF-95FDC6425542}">
          <x14:formula1>
            <xm:f>param!$C$4:$C$7</xm:f>
          </x14:formula1>
          <xm:sqref>D22 D30 D24:D25</xm:sqref>
        </x14:dataValidation>
        <x14:dataValidation type="list" allowBlank="1" showInputMessage="1" showErrorMessage="1" xr:uid="{47BCC431-56FA-45E1-BF70-D711ED8CD2D4}">
          <x14:formula1>
            <xm:f>param!$A$4:$A$8</xm:f>
          </x14:formula1>
          <xm:sqref>D16 D18:D19</xm:sqref>
        </x14:dataValidation>
        <x14:dataValidation type="list" allowBlank="1" showInputMessage="1" showErrorMessage="1" xr:uid="{5AD626B1-8A93-4C78-8A0B-3A0FC8C44022}">
          <x14:formula1>
            <xm:f>param!$B$4:$B$7</xm:f>
          </x14:formula1>
          <xm:sqref>D10 D12:D13</xm:sqref>
        </x14:dataValidation>
        <x14:dataValidation type="list" allowBlank="1" showInputMessage="1" showErrorMessage="1" xr:uid="{C5BA0D15-C9FD-46C4-9ACA-BB29933596C6}">
          <x14:formula1>
            <xm:f>param!$I$13:$I$14</xm:f>
          </x14:formula1>
          <xm:sqref>N13 G28 G33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9AB77-AA2A-4E85-BA00-1FED4E34D0E9}">
  <dimension ref="A1:Q73"/>
  <sheetViews>
    <sheetView showGridLines="0" zoomScale="85" zoomScaleNormal="85" workbookViewId="0">
      <selection activeCell="G11" sqref="G11"/>
    </sheetView>
  </sheetViews>
  <sheetFormatPr defaultColWidth="10.5" defaultRowHeight="15.5" x14ac:dyDescent="0.35"/>
  <cols>
    <col min="1" max="1" width="5.58203125" customWidth="1"/>
    <col min="2" max="2" width="3.83203125" customWidth="1"/>
    <col min="3" max="3" width="14.75" customWidth="1"/>
    <col min="4" max="4" width="11.58203125" customWidth="1"/>
    <col min="5" max="5" width="10.83203125" customWidth="1"/>
    <col min="6" max="6" width="13.5" customWidth="1"/>
    <col min="7" max="7" width="11.58203125" customWidth="1"/>
    <col min="9" max="9" width="24.58203125" customWidth="1"/>
    <col min="10" max="10" width="12.33203125" customWidth="1"/>
    <col min="11" max="11" width="11" customWidth="1"/>
    <col min="12" max="12" width="33.25" customWidth="1"/>
    <col min="14" max="14" width="2.08203125" customWidth="1"/>
    <col min="15" max="15" width="3.25" customWidth="1"/>
    <col min="20" max="20" width="6.58203125" customWidth="1"/>
    <col min="22" max="22" width="8.5" customWidth="1"/>
    <col min="23" max="23" width="16.25" customWidth="1"/>
  </cols>
  <sheetData>
    <row r="1" spans="1:15" ht="10.5" customHeight="1" x14ac:dyDescent="0.35">
      <c r="C1" s="37"/>
      <c r="F1" s="1"/>
    </row>
    <row r="2" spans="1:15" ht="28" x14ac:dyDescent="0.6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5" ht="21" x14ac:dyDescent="0.5">
      <c r="A3" s="99" t="s">
        <v>15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5" ht="8.25" customHeight="1" x14ac:dyDescent="0.55000000000000004">
      <c r="B4" s="39"/>
      <c r="C4" s="40"/>
      <c r="D4" s="39"/>
      <c r="E4" s="39"/>
    </row>
    <row r="5" spans="1:15" ht="29.25" customHeight="1" x14ac:dyDescent="0.55000000000000004">
      <c r="A5" s="107" t="s">
        <v>60</v>
      </c>
      <c r="B5" s="107"/>
      <c r="C5" s="107"/>
      <c r="D5" s="107"/>
      <c r="E5" s="107"/>
      <c r="F5" s="107"/>
      <c r="G5" s="107"/>
      <c r="H5" s="107"/>
      <c r="I5" s="59">
        <f>param!B19</f>
        <v>30</v>
      </c>
      <c r="J5" s="60"/>
      <c r="K5" s="60"/>
    </row>
    <row r="6" spans="1:15" ht="240" customHeight="1" x14ac:dyDescent="0.5">
      <c r="A6" s="61"/>
    </row>
    <row r="7" spans="1:15" ht="21.5" thickBot="1" x14ac:dyDescent="0.55000000000000004">
      <c r="A7" s="61"/>
      <c r="C7" s="49"/>
    </row>
    <row r="8" spans="1:15" ht="21.5" thickBot="1" x14ac:dyDescent="0.55000000000000004">
      <c r="A8" s="108" t="s">
        <v>6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10"/>
    </row>
    <row r="9" spans="1:15" ht="11.25" customHeight="1" x14ac:dyDescent="0.35">
      <c r="A9" s="17"/>
      <c r="O9" s="18"/>
    </row>
    <row r="10" spans="1:15" ht="9" customHeight="1" thickBot="1" x14ac:dyDescent="0.4">
      <c r="A10" s="17"/>
      <c r="B10" s="69"/>
      <c r="C10" s="70"/>
      <c r="D10" s="71"/>
      <c r="E10" s="71"/>
      <c r="F10" s="27"/>
      <c r="G10" s="71"/>
      <c r="H10" s="71"/>
      <c r="I10" s="70"/>
      <c r="J10" s="71"/>
      <c r="K10" s="71"/>
      <c r="L10" s="71"/>
      <c r="M10" s="71"/>
      <c r="N10" s="72"/>
      <c r="O10" s="18"/>
    </row>
    <row r="11" spans="1:15" ht="16" customHeight="1" thickBot="1" x14ac:dyDescent="0.4">
      <c r="A11" s="17"/>
      <c r="B11" s="73" t="s">
        <v>1</v>
      </c>
      <c r="C11" s="37" t="s">
        <v>31</v>
      </c>
      <c r="D11" s="36"/>
      <c r="F11" s="2" t="s">
        <v>2</v>
      </c>
      <c r="G11" s="36"/>
      <c r="I11" s="74" t="s">
        <v>72</v>
      </c>
      <c r="N11" s="75"/>
      <c r="O11" s="18"/>
    </row>
    <row r="12" spans="1:15" ht="16" customHeight="1" thickBot="1" x14ac:dyDescent="0.4">
      <c r="A12" s="17"/>
      <c r="B12" s="73"/>
      <c r="F12" s="2"/>
      <c r="I12" s="37" t="s">
        <v>30</v>
      </c>
      <c r="J12" s="36"/>
      <c r="L12" s="76" t="str">
        <f>IFERROR(_xlfn.XLOOKUP(J12,param!$I$13:$I$16,param!$J$13:$J$16),"Séléctionnez un emplacement")</f>
        <v>Séléctionnez un emplacement</v>
      </c>
      <c r="M12" s="36"/>
      <c r="N12" s="75"/>
      <c r="O12" s="18"/>
    </row>
    <row r="13" spans="1:15" ht="16" customHeight="1" x14ac:dyDescent="0.35">
      <c r="A13" s="17"/>
      <c r="B13" s="73"/>
      <c r="F13" s="2"/>
      <c r="N13" s="75"/>
      <c r="O13" s="18"/>
    </row>
    <row r="14" spans="1:15" ht="16" customHeight="1" thickBot="1" x14ac:dyDescent="0.4">
      <c r="A14" s="17"/>
      <c r="B14" s="73"/>
      <c r="F14" s="2"/>
      <c r="I14" s="77" t="s">
        <v>68</v>
      </c>
      <c r="J14" s="29">
        <f>param!$B$31</f>
        <v>5</v>
      </c>
      <c r="N14" s="75"/>
      <c r="O14" s="18"/>
    </row>
    <row r="15" spans="1:15" ht="15" customHeight="1" thickBot="1" x14ac:dyDescent="0.4">
      <c r="A15" s="17"/>
      <c r="B15" s="73"/>
      <c r="F15" s="2"/>
      <c r="I15" t="s">
        <v>30</v>
      </c>
      <c r="J15" s="36"/>
      <c r="L15" s="76" t="str">
        <f>IFERROR(_xlfn.XLOOKUP(J15,param!$I$13:$I$16,param!$J$13:$J$16),"Séléctionnez un emplacement")</f>
        <v>Séléctionnez un emplacement</v>
      </c>
      <c r="M15" s="36"/>
      <c r="N15" s="75"/>
      <c r="O15" s="18"/>
    </row>
    <row r="16" spans="1:15" ht="16" customHeight="1" x14ac:dyDescent="0.35">
      <c r="A16" s="17"/>
      <c r="B16" s="73"/>
      <c r="N16" s="75"/>
      <c r="O16" s="18"/>
    </row>
    <row r="17" spans="1:17" ht="9" customHeight="1" x14ac:dyDescent="0.35">
      <c r="A17" s="17"/>
      <c r="B17" s="78"/>
      <c r="C17" s="79"/>
      <c r="D17" s="80"/>
      <c r="E17" s="80"/>
      <c r="F17" s="28"/>
      <c r="G17" s="28"/>
      <c r="H17" s="80"/>
      <c r="I17" s="79"/>
      <c r="J17" s="80"/>
      <c r="K17" s="80"/>
      <c r="L17" s="80"/>
      <c r="M17" s="80"/>
      <c r="N17" s="81"/>
      <c r="O17" s="18"/>
    </row>
    <row r="18" spans="1:17" ht="16" customHeight="1" x14ac:dyDescent="0.35">
      <c r="A18" s="17"/>
      <c r="F18" s="1"/>
      <c r="O18" s="18"/>
      <c r="Q18" s="82"/>
    </row>
    <row r="19" spans="1:17" ht="9" customHeight="1" thickBot="1" x14ac:dyDescent="0.4">
      <c r="A19" s="17"/>
      <c r="B19" s="69"/>
      <c r="C19" s="70"/>
      <c r="D19" s="71"/>
      <c r="E19" s="71"/>
      <c r="F19" s="27"/>
      <c r="G19" s="71"/>
      <c r="H19" s="71"/>
      <c r="I19" s="70"/>
      <c r="J19" s="71"/>
      <c r="K19" s="71"/>
      <c r="L19" s="71"/>
      <c r="M19" s="71"/>
      <c r="N19" s="72"/>
      <c r="O19" s="18"/>
    </row>
    <row r="20" spans="1:17" ht="16" customHeight="1" thickBot="1" x14ac:dyDescent="0.4">
      <c r="A20" s="17"/>
      <c r="B20" s="73" t="s">
        <v>32</v>
      </c>
      <c r="C20" s="37" t="s">
        <v>31</v>
      </c>
      <c r="D20" s="36"/>
      <c r="F20" s="2" t="s">
        <v>2</v>
      </c>
      <c r="G20" s="36"/>
      <c r="I20" s="74" t="s">
        <v>72</v>
      </c>
      <c r="N20" s="75"/>
      <c r="O20" s="18"/>
    </row>
    <row r="21" spans="1:17" ht="16" customHeight="1" thickBot="1" x14ac:dyDescent="0.4">
      <c r="A21" s="17"/>
      <c r="B21" s="73"/>
      <c r="C21" s="37"/>
      <c r="F21" s="2"/>
      <c r="I21" s="37" t="s">
        <v>30</v>
      </c>
      <c r="J21" s="36"/>
      <c r="L21" s="76" t="str">
        <f>IFERROR(_xlfn.XLOOKUP(J21,param!$I$13:$I$16,param!$J$13:$J$16),"Séléctionnez un emplacement")</f>
        <v>Séléctionnez un emplacement</v>
      </c>
      <c r="M21" s="36"/>
      <c r="N21" s="75"/>
      <c r="O21" s="18"/>
    </row>
    <row r="22" spans="1:17" ht="16" customHeight="1" x14ac:dyDescent="0.35">
      <c r="A22" s="17"/>
      <c r="B22" s="73"/>
      <c r="C22" s="37"/>
      <c r="F22" s="2"/>
      <c r="N22" s="75"/>
      <c r="O22" s="18"/>
    </row>
    <row r="23" spans="1:17" ht="16" customHeight="1" thickBot="1" x14ac:dyDescent="0.4">
      <c r="A23" s="17"/>
      <c r="B23" s="73"/>
      <c r="F23" s="2"/>
      <c r="I23" s="77" t="s">
        <v>68</v>
      </c>
      <c r="J23" s="29">
        <f>param!$B$31</f>
        <v>5</v>
      </c>
      <c r="N23" s="75"/>
      <c r="O23" s="18"/>
    </row>
    <row r="24" spans="1:17" ht="16" customHeight="1" thickBot="1" x14ac:dyDescent="0.4">
      <c r="A24" s="17"/>
      <c r="B24" s="73"/>
      <c r="I24" t="s">
        <v>30</v>
      </c>
      <c r="J24" s="36"/>
      <c r="L24" s="76" t="str">
        <f>IFERROR(_xlfn.XLOOKUP(J24,param!$I$13:$I$16,param!$J$13:$J$16),"Séléctionnez un emplacement")</f>
        <v>Séléctionnez un emplacement</v>
      </c>
      <c r="M24" s="36"/>
      <c r="N24" s="75"/>
      <c r="O24" s="18"/>
    </row>
    <row r="25" spans="1:17" ht="16" customHeight="1" x14ac:dyDescent="0.35">
      <c r="A25" s="17"/>
      <c r="B25" s="73"/>
      <c r="N25" s="75"/>
      <c r="O25" s="18"/>
    </row>
    <row r="26" spans="1:17" ht="9" customHeight="1" x14ac:dyDescent="0.35">
      <c r="A26" s="17"/>
      <c r="B26" s="78"/>
      <c r="C26" s="79"/>
      <c r="D26" s="80"/>
      <c r="E26" s="80"/>
      <c r="F26" s="28"/>
      <c r="G26" s="80"/>
      <c r="H26" s="80"/>
      <c r="I26" s="79"/>
      <c r="J26" s="80"/>
      <c r="K26" s="80"/>
      <c r="L26" s="80"/>
      <c r="M26" s="80"/>
      <c r="N26" s="81"/>
      <c r="O26" s="18"/>
    </row>
    <row r="27" spans="1:17" ht="16" customHeight="1" x14ac:dyDescent="0.35">
      <c r="A27" s="17"/>
      <c r="F27" s="2"/>
      <c r="O27" s="18"/>
    </row>
    <row r="28" spans="1:17" ht="5.15" customHeight="1" x14ac:dyDescent="0.35">
      <c r="A28" s="17"/>
      <c r="O28" s="18"/>
    </row>
    <row r="29" spans="1:17" ht="5.15" customHeight="1" thickBot="1" x14ac:dyDescent="0.4">
      <c r="A29" s="17"/>
      <c r="O29" s="18"/>
    </row>
    <row r="30" spans="1:17" ht="21.5" thickBot="1" x14ac:dyDescent="0.55000000000000004">
      <c r="A30" s="111" t="s">
        <v>5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3"/>
    </row>
    <row r="31" spans="1:17" ht="11.25" customHeight="1" x14ac:dyDescent="0.35">
      <c r="A31" s="17"/>
      <c r="O31" s="18"/>
    </row>
    <row r="32" spans="1:17" ht="9" customHeight="1" thickBot="1" x14ac:dyDescent="0.4">
      <c r="A32" s="17"/>
      <c r="B32" s="69"/>
      <c r="C32" s="70"/>
      <c r="D32" s="71"/>
      <c r="E32" s="71"/>
      <c r="F32" s="27"/>
      <c r="G32" s="71"/>
      <c r="H32" s="71"/>
      <c r="I32" s="70"/>
      <c r="J32" s="71"/>
      <c r="K32" s="71"/>
      <c r="L32" s="71"/>
      <c r="M32" s="71"/>
      <c r="N32" s="72"/>
      <c r="O32" s="18"/>
    </row>
    <row r="33" spans="1:15" ht="16" customHeight="1" thickBot="1" x14ac:dyDescent="0.4">
      <c r="A33" s="17"/>
      <c r="B33" s="73" t="s">
        <v>1</v>
      </c>
      <c r="C33" s="37" t="s">
        <v>31</v>
      </c>
      <c r="D33" s="36"/>
      <c r="F33" s="2" t="s">
        <v>2</v>
      </c>
      <c r="G33" s="36"/>
      <c r="I33" s="74" t="s">
        <v>72</v>
      </c>
      <c r="N33" s="75"/>
      <c r="O33" s="18"/>
    </row>
    <row r="34" spans="1:15" ht="16" customHeight="1" thickBot="1" x14ac:dyDescent="0.4">
      <c r="A34" s="17"/>
      <c r="B34" s="73"/>
      <c r="F34" s="2"/>
      <c r="I34" s="37" t="s">
        <v>30</v>
      </c>
      <c r="J34" s="36"/>
      <c r="L34" s="76" t="str">
        <f>IFERROR(_xlfn.XLOOKUP(J34,param!$I$13:$I$16,param!$J$13:$J$16),"Séléctionnez un emplacement")</f>
        <v>Séléctionnez un emplacement</v>
      </c>
      <c r="M34" s="36"/>
      <c r="N34" s="75"/>
      <c r="O34" s="18"/>
    </row>
    <row r="35" spans="1:15" ht="16" customHeight="1" x14ac:dyDescent="0.35">
      <c r="A35" s="17"/>
      <c r="B35" s="73"/>
      <c r="F35" s="2"/>
      <c r="N35" s="75"/>
      <c r="O35" s="18"/>
    </row>
    <row r="36" spans="1:15" ht="16" customHeight="1" thickBot="1" x14ac:dyDescent="0.4">
      <c r="A36" s="17"/>
      <c r="B36" s="73"/>
      <c r="F36" s="2"/>
      <c r="I36" s="77" t="s">
        <v>68</v>
      </c>
      <c r="J36" s="29">
        <f>param!$B$31</f>
        <v>5</v>
      </c>
      <c r="N36" s="75"/>
      <c r="O36" s="18"/>
    </row>
    <row r="37" spans="1:15" ht="16" customHeight="1" thickBot="1" x14ac:dyDescent="0.4">
      <c r="A37" s="17"/>
      <c r="B37" s="73"/>
      <c r="I37" t="s">
        <v>30</v>
      </c>
      <c r="J37" s="36"/>
      <c r="L37" s="76" t="str">
        <f>IFERROR(_xlfn.XLOOKUP(J37,param!$I$13:$I$16,param!$J$13:$J$16),"Séléctionnez un emplacement")</f>
        <v>Séléctionnez un emplacement</v>
      </c>
      <c r="M37" s="36"/>
      <c r="N37" s="75"/>
      <c r="O37" s="18"/>
    </row>
    <row r="38" spans="1:15" ht="16" customHeight="1" x14ac:dyDescent="0.35">
      <c r="A38" s="17"/>
      <c r="B38" s="73"/>
      <c r="N38" s="75"/>
      <c r="O38" s="18"/>
    </row>
    <row r="39" spans="1:15" ht="9" customHeight="1" x14ac:dyDescent="0.35">
      <c r="A39" s="17"/>
      <c r="B39" s="78"/>
      <c r="C39" s="79"/>
      <c r="D39" s="80"/>
      <c r="E39" s="80"/>
      <c r="F39" s="28"/>
      <c r="G39" s="80"/>
      <c r="H39" s="80"/>
      <c r="I39" s="79"/>
      <c r="J39" s="80"/>
      <c r="K39" s="80"/>
      <c r="L39" s="80"/>
      <c r="M39" s="80"/>
      <c r="N39" s="81"/>
      <c r="O39" s="18"/>
    </row>
    <row r="40" spans="1:15" ht="16" customHeight="1" x14ac:dyDescent="0.35">
      <c r="A40" s="17"/>
      <c r="F40" s="1"/>
      <c r="O40" s="18"/>
    </row>
    <row r="41" spans="1:15" ht="9" customHeight="1" thickBot="1" x14ac:dyDescent="0.4">
      <c r="A41" s="17"/>
      <c r="B41" s="69"/>
      <c r="C41" s="70"/>
      <c r="D41" s="71"/>
      <c r="E41" s="71"/>
      <c r="F41" s="27"/>
      <c r="G41" s="71"/>
      <c r="H41" s="71"/>
      <c r="I41" s="70"/>
      <c r="J41" s="71"/>
      <c r="K41" s="71"/>
      <c r="L41" s="71"/>
      <c r="M41" s="71"/>
      <c r="N41" s="72"/>
      <c r="O41" s="18"/>
    </row>
    <row r="42" spans="1:15" ht="16" customHeight="1" thickBot="1" x14ac:dyDescent="0.4">
      <c r="A42" s="17"/>
      <c r="B42" s="73" t="s">
        <v>32</v>
      </c>
      <c r="C42" s="37" t="s">
        <v>31</v>
      </c>
      <c r="D42" s="36"/>
      <c r="F42" s="2" t="s">
        <v>2</v>
      </c>
      <c r="G42" s="36"/>
      <c r="I42" s="74" t="s">
        <v>72</v>
      </c>
      <c r="N42" s="75"/>
      <c r="O42" s="18"/>
    </row>
    <row r="43" spans="1:15" ht="16" customHeight="1" thickBot="1" x14ac:dyDescent="0.4">
      <c r="A43" s="17"/>
      <c r="B43" s="73"/>
      <c r="F43" s="2"/>
      <c r="I43" s="37" t="s">
        <v>30</v>
      </c>
      <c r="J43" s="36"/>
      <c r="L43" s="76" t="str">
        <f>IFERROR(_xlfn.XLOOKUP(J43,param!$I$13:$I$16,param!$J$13:$J$16),"Séléctionnez un emplacement")</f>
        <v>Séléctionnez un emplacement</v>
      </c>
      <c r="M43" s="36"/>
      <c r="N43" s="75"/>
      <c r="O43" s="18"/>
    </row>
    <row r="44" spans="1:15" ht="16" customHeight="1" x14ac:dyDescent="0.35">
      <c r="A44" s="17"/>
      <c r="B44" s="73"/>
      <c r="F44" s="2"/>
      <c r="N44" s="75"/>
      <c r="O44" s="18"/>
    </row>
    <row r="45" spans="1:15" ht="16" customHeight="1" thickBot="1" x14ac:dyDescent="0.4">
      <c r="A45" s="17"/>
      <c r="B45" s="73"/>
      <c r="F45" s="2"/>
      <c r="I45" s="77" t="s">
        <v>68</v>
      </c>
      <c r="J45" s="29">
        <f>param!$B$31</f>
        <v>5</v>
      </c>
      <c r="N45" s="75"/>
      <c r="O45" s="18"/>
    </row>
    <row r="46" spans="1:15" ht="16" customHeight="1" thickBot="1" x14ac:dyDescent="0.4">
      <c r="A46" s="17"/>
      <c r="B46" s="73"/>
      <c r="I46" t="s">
        <v>30</v>
      </c>
      <c r="J46" s="36"/>
      <c r="L46" s="76" t="str">
        <f>IFERROR(_xlfn.XLOOKUP(J46,param!$I$13:$I$16,param!$J$13:$J$16),"Séléctionnez un emplacement")</f>
        <v>Séléctionnez un emplacement</v>
      </c>
      <c r="M46" s="36"/>
      <c r="N46" s="75"/>
      <c r="O46" s="18"/>
    </row>
    <row r="47" spans="1:15" ht="16" customHeight="1" x14ac:dyDescent="0.35">
      <c r="A47" s="17"/>
      <c r="B47" s="73"/>
      <c r="N47" s="75"/>
      <c r="O47" s="18"/>
    </row>
    <row r="48" spans="1:15" ht="9" customHeight="1" x14ac:dyDescent="0.35">
      <c r="A48" s="17"/>
      <c r="B48" s="78"/>
      <c r="C48" s="79"/>
      <c r="D48" s="80"/>
      <c r="E48" s="80"/>
      <c r="F48" s="28"/>
      <c r="G48" s="80"/>
      <c r="H48" s="80"/>
      <c r="I48" s="79"/>
      <c r="J48" s="80"/>
      <c r="K48" s="80"/>
      <c r="L48" s="80"/>
      <c r="M48" s="80"/>
      <c r="N48" s="81"/>
      <c r="O48" s="18"/>
    </row>
    <row r="49" spans="1:15" ht="16" customHeight="1" x14ac:dyDescent="0.35">
      <c r="A49" s="17"/>
      <c r="F49" s="2"/>
      <c r="O49" s="18"/>
    </row>
    <row r="50" spans="1:15" ht="5.15" customHeight="1" x14ac:dyDescent="0.35">
      <c r="A50" s="17"/>
      <c r="O50" s="18"/>
    </row>
    <row r="51" spans="1:15" ht="5.15" customHeight="1" thickBot="1" x14ac:dyDescent="0.4">
      <c r="A51" s="17"/>
      <c r="O51" s="18"/>
    </row>
    <row r="52" spans="1:15" ht="21.5" thickBot="1" x14ac:dyDescent="0.55000000000000004">
      <c r="A52" s="104" t="s">
        <v>34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6"/>
    </row>
    <row r="53" spans="1:15" x14ac:dyDescent="0.35">
      <c r="A53" s="17"/>
      <c r="O53" s="18"/>
    </row>
    <row r="54" spans="1:15" ht="9" customHeight="1" thickBot="1" x14ac:dyDescent="0.4">
      <c r="A54" s="17"/>
      <c r="B54" s="69"/>
      <c r="C54" s="70"/>
      <c r="D54" s="71"/>
      <c r="E54" s="71"/>
      <c r="F54" s="27"/>
      <c r="G54" s="71"/>
      <c r="H54" s="71"/>
      <c r="I54" s="70"/>
      <c r="J54" s="71"/>
      <c r="K54" s="71"/>
      <c r="L54" s="71"/>
      <c r="M54" s="71"/>
      <c r="N54" s="72"/>
      <c r="O54" s="18"/>
    </row>
    <row r="55" spans="1:15" ht="16" thickBot="1" x14ac:dyDescent="0.4">
      <c r="A55" s="17"/>
      <c r="B55" s="73" t="s">
        <v>1</v>
      </c>
      <c r="C55" s="37" t="s">
        <v>31</v>
      </c>
      <c r="D55" s="36"/>
      <c r="F55" s="2" t="s">
        <v>2</v>
      </c>
      <c r="G55" s="36"/>
      <c r="I55" s="74" t="s">
        <v>72</v>
      </c>
      <c r="N55" s="75"/>
      <c r="O55" s="18"/>
    </row>
    <row r="56" spans="1:15" ht="16" thickBot="1" x14ac:dyDescent="0.4">
      <c r="A56" s="17"/>
      <c r="B56" s="73"/>
      <c r="F56" s="2"/>
      <c r="I56" s="37" t="s">
        <v>30</v>
      </c>
      <c r="J56" s="36"/>
      <c r="L56" s="76" t="str">
        <f>IFERROR(_xlfn.XLOOKUP(J56,param!$I$13:$I$16,param!$J$13:$J$16),"Séléctionnez un emplacement")</f>
        <v>Séléctionnez un emplacement</v>
      </c>
      <c r="M56" s="36"/>
      <c r="N56" s="75"/>
      <c r="O56" s="18"/>
    </row>
    <row r="57" spans="1:15" x14ac:dyDescent="0.35">
      <c r="A57" s="17"/>
      <c r="B57" s="73"/>
      <c r="F57" s="2"/>
      <c r="N57" s="75"/>
      <c r="O57" s="18"/>
    </row>
    <row r="58" spans="1:15" ht="16" thickBot="1" x14ac:dyDescent="0.4">
      <c r="A58" s="17"/>
      <c r="B58" s="73"/>
      <c r="F58" s="2"/>
      <c r="I58" s="77" t="s">
        <v>68</v>
      </c>
      <c r="J58" s="29">
        <f>param!$B$31</f>
        <v>5</v>
      </c>
      <c r="N58" s="75"/>
      <c r="O58" s="18"/>
    </row>
    <row r="59" spans="1:15" ht="16" thickBot="1" x14ac:dyDescent="0.4">
      <c r="A59" s="17"/>
      <c r="B59" s="73"/>
      <c r="I59" t="s">
        <v>30</v>
      </c>
      <c r="J59" s="36"/>
      <c r="L59" s="76" t="str">
        <f>IFERROR(_xlfn.XLOOKUP(J59,param!$I$13:$I$16,param!$J$13:$J$16),"Séléctionnez un emplacement")</f>
        <v>Séléctionnez un emplacement</v>
      </c>
      <c r="M59" s="36"/>
      <c r="N59" s="75"/>
      <c r="O59" s="18"/>
    </row>
    <row r="60" spans="1:15" x14ac:dyDescent="0.35">
      <c r="A60" s="17"/>
      <c r="B60" s="73"/>
      <c r="N60" s="75"/>
      <c r="O60" s="18"/>
    </row>
    <row r="61" spans="1:15" ht="9" customHeight="1" x14ac:dyDescent="0.35">
      <c r="A61" s="17"/>
      <c r="B61" s="78"/>
      <c r="C61" s="79"/>
      <c r="D61" s="80"/>
      <c r="E61" s="80"/>
      <c r="F61" s="28"/>
      <c r="G61" s="80"/>
      <c r="H61" s="80"/>
      <c r="I61" s="79"/>
      <c r="J61" s="80"/>
      <c r="K61" s="80"/>
      <c r="L61" s="80"/>
      <c r="M61" s="80"/>
      <c r="N61" s="81"/>
      <c r="O61" s="18"/>
    </row>
    <row r="62" spans="1:15" x14ac:dyDescent="0.35">
      <c r="A62" s="17"/>
      <c r="F62" s="1"/>
      <c r="O62" s="18"/>
    </row>
    <row r="63" spans="1:15" ht="9" customHeight="1" thickBot="1" x14ac:dyDescent="0.4">
      <c r="A63" s="17"/>
      <c r="B63" s="69"/>
      <c r="C63" s="70"/>
      <c r="D63" s="71"/>
      <c r="E63" s="71"/>
      <c r="F63" s="27"/>
      <c r="G63" s="71"/>
      <c r="H63" s="71"/>
      <c r="I63" s="70"/>
      <c r="J63" s="71"/>
      <c r="K63" s="71"/>
      <c r="L63" s="71"/>
      <c r="M63" s="71"/>
      <c r="N63" s="72"/>
      <c r="O63" s="18"/>
    </row>
    <row r="64" spans="1:15" ht="16" thickBot="1" x14ac:dyDescent="0.4">
      <c r="A64" s="17"/>
      <c r="B64" s="73" t="s">
        <v>32</v>
      </c>
      <c r="C64" s="37" t="s">
        <v>31</v>
      </c>
      <c r="D64" s="36"/>
      <c r="F64" s="2" t="s">
        <v>2</v>
      </c>
      <c r="G64" s="36"/>
      <c r="I64" s="74" t="s">
        <v>72</v>
      </c>
      <c r="N64" s="75"/>
      <c r="O64" s="18"/>
    </row>
    <row r="65" spans="1:15" ht="16" thickBot="1" x14ac:dyDescent="0.4">
      <c r="A65" s="17"/>
      <c r="B65" s="73"/>
      <c r="F65" s="2"/>
      <c r="I65" s="37" t="s">
        <v>30</v>
      </c>
      <c r="J65" s="36"/>
      <c r="L65" s="76" t="str">
        <f>IFERROR(_xlfn.XLOOKUP(J65,param!$I$13:$I$16,param!$J$13:$J$16),"Séléctionnez un emplacement")</f>
        <v>Séléctionnez un emplacement</v>
      </c>
      <c r="M65" s="36"/>
      <c r="N65" s="75"/>
      <c r="O65" s="18"/>
    </row>
    <row r="66" spans="1:15" x14ac:dyDescent="0.35">
      <c r="A66" s="17"/>
      <c r="B66" s="73"/>
      <c r="F66" s="2"/>
      <c r="N66" s="75"/>
      <c r="O66" s="18"/>
    </row>
    <row r="67" spans="1:15" ht="16" thickBot="1" x14ac:dyDescent="0.4">
      <c r="A67" s="17"/>
      <c r="B67" s="73"/>
      <c r="F67" s="2"/>
      <c r="I67" s="77" t="s">
        <v>68</v>
      </c>
      <c r="J67" s="29">
        <f>param!$B$31</f>
        <v>5</v>
      </c>
      <c r="N67" s="75"/>
      <c r="O67" s="18"/>
    </row>
    <row r="68" spans="1:15" ht="16" thickBot="1" x14ac:dyDescent="0.4">
      <c r="A68" s="17"/>
      <c r="B68" s="73"/>
      <c r="I68" t="s">
        <v>30</v>
      </c>
      <c r="J68" s="36"/>
      <c r="L68" s="76" t="str">
        <f>IFERROR(_xlfn.XLOOKUP(J68,param!$I$13:$I$16,param!$J$13:$J$16),"Séléctionnez un emplacement")</f>
        <v>Séléctionnez un emplacement</v>
      </c>
      <c r="M68" s="36"/>
      <c r="N68" s="75"/>
      <c r="O68" s="18"/>
    </row>
    <row r="69" spans="1:15" x14ac:dyDescent="0.35">
      <c r="A69" s="17"/>
      <c r="B69" s="73"/>
      <c r="N69" s="75"/>
      <c r="O69" s="18"/>
    </row>
    <row r="70" spans="1:15" ht="9" customHeight="1" x14ac:dyDescent="0.35">
      <c r="A70" s="17"/>
      <c r="B70" s="78"/>
      <c r="C70" s="79"/>
      <c r="D70" s="80"/>
      <c r="E70" s="80"/>
      <c r="F70" s="28"/>
      <c r="G70" s="80"/>
      <c r="H70" s="80"/>
      <c r="I70" s="79"/>
      <c r="J70" s="80"/>
      <c r="K70" s="80"/>
      <c r="L70" s="80"/>
      <c r="M70" s="80"/>
      <c r="N70" s="81"/>
      <c r="O70" s="18"/>
    </row>
    <row r="71" spans="1:15" x14ac:dyDescent="0.35">
      <c r="A71" s="17"/>
      <c r="F71" s="2"/>
      <c r="O71" s="18"/>
    </row>
    <row r="72" spans="1:15" ht="5.15" customHeight="1" x14ac:dyDescent="0.35">
      <c r="A72" s="17"/>
      <c r="O72" s="18"/>
    </row>
    <row r="73" spans="1:15" ht="5.15" customHeight="1" thickBot="1" x14ac:dyDescent="0.4">
      <c r="A73" s="19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20"/>
    </row>
  </sheetData>
  <sheetProtection algorithmName="SHA-512" hashValue="IFsyS4P4+OlBdRuCZ62bYUfITuP9HFIQzwnIpQc4LOEdx7tzolWWhK5zpmYiR1AnSEneIy0Ne46D7DwPwZNYSw==" saltValue="uaTOFHtUXfFXQnKo51uwTA==" spinCount="100000" sheet="1" objects="1" scenarios="1"/>
  <mergeCells count="6">
    <mergeCell ref="A52:O52"/>
    <mergeCell ref="A2:K2"/>
    <mergeCell ref="A3:K3"/>
    <mergeCell ref="A5:H5"/>
    <mergeCell ref="A8:O8"/>
    <mergeCell ref="A30:O30"/>
  </mergeCells>
  <dataValidations count="1">
    <dataValidation type="textLength" operator="lessThan" allowBlank="1" showInputMessage="1" showErrorMessage="1" errorTitle="Format incorrect" error="Merci de saisir un flocage de 10 caractères maximum, sans dépasser cette limite." sqref="J48:J50 J63 J70:J72 M15 J39 J17 M59 M24:M25 J61 M37 J19 M56 M12 J32 J41 M21 M34 J54 M46 M43 J26:J28 M68 M65" xr:uid="{4C061CB8-9102-41A8-80FC-5B3A4F106771}">
      <formula1>11</formula1>
    </dataValidation>
  </dataValidations>
  <pageMargins left="0.7" right="0.7" top="0.75" bottom="0.75" header="0.511811023622047" footer="0.511811023622047"/>
  <pageSetup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C38A1D51-D2D0-4D2B-B28D-24D1BC584DF0}">
          <x14:formula1>
            <xm:f>param!$C$4:$C$7</xm:f>
          </x14:formula1>
          <xm:sqref>D55 D64</xm:sqref>
        </x14:dataValidation>
        <x14:dataValidation type="list" allowBlank="1" showInputMessage="1" showErrorMessage="1" xr:uid="{5B7CCCCA-DA4D-4C4F-8F61-BA2F5F36DC50}">
          <x14:formula1>
            <xm:f>param!$A$4:$A$8</xm:f>
          </x14:formula1>
          <xm:sqref>D33 D42</xm:sqref>
        </x14:dataValidation>
        <x14:dataValidation type="list" allowBlank="1" showInputMessage="1" showErrorMessage="1" xr:uid="{6288E375-A952-4B48-B8D0-B53F5ECD86E1}">
          <x14:formula1>
            <xm:f>param!$B$4:$B$7</xm:f>
          </x14:formula1>
          <xm:sqref>D11 D41 D63 D39 D61 D19:D22 D26:D27 D32 D48:D49 D54 D70:D71</xm:sqref>
        </x14:dataValidation>
        <x14:dataValidation type="list" allowBlank="1" showInputMessage="1" showErrorMessage="1" xr:uid="{8720534B-3E04-4C87-9BFE-8D0343964940}">
          <x14:formula1>
            <xm:f>param!$I$13:$I$15</xm:f>
          </x14:formula1>
          <xm:sqref>G28 J25 G72 G50</xm:sqref>
        </x14:dataValidation>
        <x14:dataValidation type="list" allowBlank="1" showInputMessage="1" showErrorMessage="1" xr:uid="{7994E689-2073-4215-94BB-034ED2E12D46}">
          <x14:formula1>
            <xm:f>param!$I$13:$I$16</xm:f>
          </x14:formula1>
          <xm:sqref>J59 J15 J24 J37 J46 J12 J21 J34 J43 J56 J65 J68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F1A2F-EA03-48DE-83A9-3AF56DFDA5C2}">
  <dimension ref="A1:Q73"/>
  <sheetViews>
    <sheetView showGridLines="0" zoomScale="85" zoomScaleNormal="85" workbookViewId="0">
      <selection activeCell="D11" sqref="D11"/>
    </sheetView>
  </sheetViews>
  <sheetFormatPr defaultColWidth="10.5" defaultRowHeight="15.5" x14ac:dyDescent="0.35"/>
  <cols>
    <col min="1" max="1" width="5.58203125" customWidth="1"/>
    <col min="2" max="2" width="3.83203125" customWidth="1"/>
    <col min="3" max="3" width="14.75" customWidth="1"/>
    <col min="4" max="4" width="11.58203125" customWidth="1"/>
    <col min="5" max="5" width="10.83203125" customWidth="1"/>
    <col min="6" max="6" width="13.5" customWidth="1"/>
    <col min="7" max="7" width="11.58203125" customWidth="1"/>
    <col min="9" max="9" width="24.58203125" customWidth="1"/>
    <col min="10" max="10" width="12.33203125" customWidth="1"/>
    <col min="11" max="11" width="11" customWidth="1"/>
    <col min="12" max="12" width="33.25" customWidth="1"/>
    <col min="14" max="14" width="2.08203125" customWidth="1"/>
    <col min="15" max="15" width="3.25" customWidth="1"/>
    <col min="20" max="20" width="6.58203125" customWidth="1"/>
    <col min="22" max="22" width="8.5" customWidth="1"/>
    <col min="23" max="23" width="16.25" customWidth="1"/>
  </cols>
  <sheetData>
    <row r="1" spans="1:15" ht="10.5" customHeight="1" x14ac:dyDescent="0.35">
      <c r="C1" s="37"/>
      <c r="F1" s="1"/>
    </row>
    <row r="2" spans="1:15" ht="28" x14ac:dyDescent="0.6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5" ht="21" x14ac:dyDescent="0.5">
      <c r="A3" s="99" t="s">
        <v>15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5" ht="8.25" customHeight="1" x14ac:dyDescent="0.55000000000000004">
      <c r="B4" s="39"/>
      <c r="C4" s="40"/>
      <c r="D4" s="39"/>
      <c r="E4" s="39"/>
    </row>
    <row r="5" spans="1:15" ht="29.25" customHeight="1" x14ac:dyDescent="0.55000000000000004">
      <c r="A5" s="107" t="s">
        <v>61</v>
      </c>
      <c r="B5" s="107"/>
      <c r="C5" s="107"/>
      <c r="D5" s="107"/>
      <c r="E5" s="107"/>
      <c r="F5" s="107"/>
      <c r="G5" s="107"/>
      <c r="H5" s="107"/>
      <c r="I5" s="59">
        <f>param!B20</f>
        <v>60</v>
      </c>
      <c r="J5" s="60"/>
      <c r="K5" s="60"/>
    </row>
    <row r="6" spans="1:15" ht="240" customHeight="1" x14ac:dyDescent="0.5">
      <c r="A6" s="61"/>
    </row>
    <row r="7" spans="1:15" ht="21.5" thickBot="1" x14ac:dyDescent="0.55000000000000004">
      <c r="A7" s="61"/>
      <c r="C7" s="49"/>
    </row>
    <row r="8" spans="1:15" ht="21.5" thickBot="1" x14ac:dyDescent="0.55000000000000004">
      <c r="A8" s="108" t="s">
        <v>6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10"/>
    </row>
    <row r="9" spans="1:15" ht="11.25" customHeight="1" x14ac:dyDescent="0.35">
      <c r="A9" s="17"/>
      <c r="O9" s="18"/>
    </row>
    <row r="10" spans="1:15" ht="9" customHeight="1" thickBot="1" x14ac:dyDescent="0.4">
      <c r="A10" s="17"/>
      <c r="B10" s="69"/>
      <c r="C10" s="70"/>
      <c r="D10" s="71"/>
      <c r="E10" s="71"/>
      <c r="F10" s="27"/>
      <c r="G10" s="71"/>
      <c r="H10" s="71"/>
      <c r="I10" s="70"/>
      <c r="J10" s="71"/>
      <c r="K10" s="71"/>
      <c r="L10" s="71"/>
      <c r="M10" s="71"/>
      <c r="N10" s="72"/>
      <c r="O10" s="18"/>
    </row>
    <row r="11" spans="1:15" ht="16" customHeight="1" thickBot="1" x14ac:dyDescent="0.4">
      <c r="A11" s="17"/>
      <c r="B11" s="73" t="s">
        <v>1</v>
      </c>
      <c r="C11" s="37" t="s">
        <v>31</v>
      </c>
      <c r="D11" s="36"/>
      <c r="F11" s="2" t="s">
        <v>2</v>
      </c>
      <c r="G11" s="36"/>
      <c r="I11" s="74" t="s">
        <v>72</v>
      </c>
      <c r="N11" s="75"/>
      <c r="O11" s="18"/>
    </row>
    <row r="12" spans="1:15" ht="16" customHeight="1" thickBot="1" x14ac:dyDescent="0.4">
      <c r="A12" s="17"/>
      <c r="B12" s="73"/>
      <c r="F12" s="2"/>
      <c r="I12" s="37" t="s">
        <v>30</v>
      </c>
      <c r="J12" s="36"/>
      <c r="L12" s="76" t="str">
        <f>IFERROR(_xlfn.XLOOKUP(J12,param!$I$13:$I$16,param!$J$13:$J$16),"Séléctionnez un emplacement")</f>
        <v>Séléctionnez un emplacement</v>
      </c>
      <c r="M12" s="36"/>
      <c r="N12" s="75"/>
      <c r="O12" s="18"/>
    </row>
    <row r="13" spans="1:15" ht="16" customHeight="1" x14ac:dyDescent="0.35">
      <c r="A13" s="17"/>
      <c r="B13" s="73"/>
      <c r="F13" s="2"/>
      <c r="N13" s="75"/>
      <c r="O13" s="18"/>
    </row>
    <row r="14" spans="1:15" ht="16" customHeight="1" thickBot="1" x14ac:dyDescent="0.4">
      <c r="A14" s="17"/>
      <c r="B14" s="73"/>
      <c r="F14" s="2"/>
      <c r="I14" s="77" t="s">
        <v>68</v>
      </c>
      <c r="J14" s="29">
        <f>param!$B$31</f>
        <v>5</v>
      </c>
      <c r="N14" s="75"/>
      <c r="O14" s="18"/>
    </row>
    <row r="15" spans="1:15" ht="15" customHeight="1" thickBot="1" x14ac:dyDescent="0.4">
      <c r="A15" s="17"/>
      <c r="B15" s="73"/>
      <c r="F15" s="2"/>
      <c r="I15" t="s">
        <v>30</v>
      </c>
      <c r="J15" s="36"/>
      <c r="L15" s="76" t="str">
        <f>IFERROR(_xlfn.XLOOKUP(J15,param!$I$13:$I$16,param!$J$13:$J$16),"Séléctionnez un emplacement")</f>
        <v>Séléctionnez un emplacement</v>
      </c>
      <c r="M15" s="36"/>
      <c r="N15" s="75"/>
      <c r="O15" s="18"/>
    </row>
    <row r="16" spans="1:15" ht="16" customHeight="1" x14ac:dyDescent="0.35">
      <c r="A16" s="17"/>
      <c r="B16" s="73"/>
      <c r="N16" s="75"/>
      <c r="O16" s="18"/>
    </row>
    <row r="17" spans="1:17" ht="9" customHeight="1" x14ac:dyDescent="0.35">
      <c r="A17" s="17"/>
      <c r="B17" s="78"/>
      <c r="C17" s="79"/>
      <c r="D17" s="80"/>
      <c r="E17" s="80"/>
      <c r="F17" s="28"/>
      <c r="G17" s="28"/>
      <c r="H17" s="80"/>
      <c r="I17" s="79"/>
      <c r="J17" s="80"/>
      <c r="K17" s="80"/>
      <c r="L17" s="80"/>
      <c r="M17" s="80"/>
      <c r="N17" s="81"/>
      <c r="O17" s="18"/>
    </row>
    <row r="18" spans="1:17" ht="16" customHeight="1" x14ac:dyDescent="0.35">
      <c r="A18" s="17"/>
      <c r="F18" s="1"/>
      <c r="O18" s="18"/>
      <c r="Q18" s="82"/>
    </row>
    <row r="19" spans="1:17" ht="9" customHeight="1" thickBot="1" x14ac:dyDescent="0.4">
      <c r="A19" s="17"/>
      <c r="B19" s="69"/>
      <c r="C19" s="70"/>
      <c r="D19" s="71"/>
      <c r="E19" s="71"/>
      <c r="F19" s="27"/>
      <c r="G19" s="71"/>
      <c r="H19" s="71"/>
      <c r="I19" s="70"/>
      <c r="J19" s="71"/>
      <c r="K19" s="71"/>
      <c r="L19" s="71"/>
      <c r="M19" s="71"/>
      <c r="N19" s="72"/>
      <c r="O19" s="18"/>
    </row>
    <row r="20" spans="1:17" ht="16" customHeight="1" thickBot="1" x14ac:dyDescent="0.4">
      <c r="A20" s="17"/>
      <c r="B20" s="73" t="s">
        <v>32</v>
      </c>
      <c r="C20" s="37" t="s">
        <v>31</v>
      </c>
      <c r="D20" s="36"/>
      <c r="F20" s="2" t="s">
        <v>2</v>
      </c>
      <c r="G20" s="36"/>
      <c r="I20" s="74" t="s">
        <v>72</v>
      </c>
      <c r="N20" s="75"/>
      <c r="O20" s="18"/>
    </row>
    <row r="21" spans="1:17" ht="16" customHeight="1" thickBot="1" x14ac:dyDescent="0.4">
      <c r="A21" s="17"/>
      <c r="B21" s="73"/>
      <c r="C21" s="37"/>
      <c r="F21" s="2"/>
      <c r="I21" s="37" t="s">
        <v>30</v>
      </c>
      <c r="J21" s="36"/>
      <c r="L21" s="76" t="str">
        <f>IFERROR(_xlfn.XLOOKUP(J21,param!$I$13:$I$16,param!$J$13:$J$16),"Séléctionnez un emplacement")</f>
        <v>Séléctionnez un emplacement</v>
      </c>
      <c r="M21" s="36"/>
      <c r="N21" s="75"/>
      <c r="O21" s="18"/>
    </row>
    <row r="22" spans="1:17" ht="16" customHeight="1" x14ac:dyDescent="0.35">
      <c r="A22" s="17"/>
      <c r="B22" s="73"/>
      <c r="C22" s="37"/>
      <c r="F22" s="2"/>
      <c r="N22" s="75"/>
      <c r="O22" s="18"/>
    </row>
    <row r="23" spans="1:17" ht="16" customHeight="1" thickBot="1" x14ac:dyDescent="0.4">
      <c r="A23" s="17"/>
      <c r="B23" s="73"/>
      <c r="F23" s="2"/>
      <c r="I23" s="77" t="s">
        <v>68</v>
      </c>
      <c r="J23" s="29">
        <f>param!$B$31</f>
        <v>5</v>
      </c>
      <c r="N23" s="75"/>
      <c r="O23" s="18"/>
    </row>
    <row r="24" spans="1:17" ht="16" customHeight="1" thickBot="1" x14ac:dyDescent="0.4">
      <c r="A24" s="17"/>
      <c r="B24" s="73"/>
      <c r="I24" t="s">
        <v>30</v>
      </c>
      <c r="J24" s="36"/>
      <c r="L24" s="76" t="str">
        <f>IFERROR(_xlfn.XLOOKUP(J24,param!$I$13:$I$16,param!$J$13:$J$16),"Séléctionnez un emplacement")</f>
        <v>Séléctionnez un emplacement</v>
      </c>
      <c r="M24" s="36"/>
      <c r="N24" s="75"/>
      <c r="O24" s="18"/>
    </row>
    <row r="25" spans="1:17" ht="16" customHeight="1" x14ac:dyDescent="0.35">
      <c r="A25" s="17"/>
      <c r="B25" s="73"/>
      <c r="N25" s="75"/>
      <c r="O25" s="18"/>
    </row>
    <row r="26" spans="1:17" ht="9" customHeight="1" x14ac:dyDescent="0.35">
      <c r="A26" s="17"/>
      <c r="B26" s="78"/>
      <c r="C26" s="79"/>
      <c r="D26" s="80"/>
      <c r="E26" s="80"/>
      <c r="F26" s="28"/>
      <c r="G26" s="80"/>
      <c r="H26" s="80"/>
      <c r="I26" s="79"/>
      <c r="J26" s="80"/>
      <c r="K26" s="80"/>
      <c r="L26" s="80"/>
      <c r="M26" s="80"/>
      <c r="N26" s="81"/>
      <c r="O26" s="18"/>
    </row>
    <row r="27" spans="1:17" ht="16" customHeight="1" x14ac:dyDescent="0.35">
      <c r="A27" s="17"/>
      <c r="F27" s="2"/>
      <c r="O27" s="18"/>
    </row>
    <row r="28" spans="1:17" ht="5.15" customHeight="1" x14ac:dyDescent="0.35">
      <c r="A28" s="17"/>
      <c r="O28" s="18"/>
    </row>
    <row r="29" spans="1:17" ht="5.15" customHeight="1" thickBot="1" x14ac:dyDescent="0.4">
      <c r="A29" s="17"/>
      <c r="O29" s="18"/>
    </row>
    <row r="30" spans="1:17" ht="21.5" thickBot="1" x14ac:dyDescent="0.55000000000000004">
      <c r="A30" s="111" t="s">
        <v>5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3"/>
    </row>
    <row r="31" spans="1:17" ht="11.25" customHeight="1" x14ac:dyDescent="0.35">
      <c r="A31" s="17"/>
      <c r="O31" s="18"/>
    </row>
    <row r="32" spans="1:17" ht="9" customHeight="1" thickBot="1" x14ac:dyDescent="0.4">
      <c r="A32" s="17"/>
      <c r="B32" s="69"/>
      <c r="C32" s="70"/>
      <c r="D32" s="71"/>
      <c r="E32" s="71"/>
      <c r="F32" s="27"/>
      <c r="G32" s="71"/>
      <c r="H32" s="71"/>
      <c r="I32" s="70"/>
      <c r="J32" s="71"/>
      <c r="K32" s="71"/>
      <c r="L32" s="71"/>
      <c r="M32" s="71"/>
      <c r="N32" s="72"/>
      <c r="O32" s="18"/>
    </row>
    <row r="33" spans="1:15" ht="16" customHeight="1" thickBot="1" x14ac:dyDescent="0.4">
      <c r="A33" s="17"/>
      <c r="B33" s="73" t="s">
        <v>1</v>
      </c>
      <c r="C33" s="37" t="s">
        <v>31</v>
      </c>
      <c r="D33" s="36"/>
      <c r="F33" s="2" t="s">
        <v>2</v>
      </c>
      <c r="G33" s="36"/>
      <c r="I33" s="74" t="s">
        <v>72</v>
      </c>
      <c r="N33" s="75"/>
      <c r="O33" s="18"/>
    </row>
    <row r="34" spans="1:15" ht="16" customHeight="1" thickBot="1" x14ac:dyDescent="0.4">
      <c r="A34" s="17"/>
      <c r="B34" s="73"/>
      <c r="F34" s="2"/>
      <c r="I34" s="37" t="s">
        <v>30</v>
      </c>
      <c r="J34" s="36"/>
      <c r="L34" s="76" t="str">
        <f>IFERROR(_xlfn.XLOOKUP(J34,param!$I$13:$I$16,param!$J$13:$J$16),"Séléctionnez un emplacement")</f>
        <v>Séléctionnez un emplacement</v>
      </c>
      <c r="M34" s="36"/>
      <c r="N34" s="75"/>
      <c r="O34" s="18"/>
    </row>
    <row r="35" spans="1:15" ht="16" customHeight="1" x14ac:dyDescent="0.35">
      <c r="A35" s="17"/>
      <c r="B35" s="73"/>
      <c r="F35" s="2"/>
      <c r="N35" s="75"/>
      <c r="O35" s="18"/>
    </row>
    <row r="36" spans="1:15" ht="16" customHeight="1" thickBot="1" x14ac:dyDescent="0.4">
      <c r="A36" s="17"/>
      <c r="B36" s="73"/>
      <c r="F36" s="2"/>
      <c r="I36" s="77" t="s">
        <v>68</v>
      </c>
      <c r="J36" s="29">
        <f>param!$B$31</f>
        <v>5</v>
      </c>
      <c r="N36" s="75"/>
      <c r="O36" s="18"/>
    </row>
    <row r="37" spans="1:15" ht="16" customHeight="1" thickBot="1" x14ac:dyDescent="0.4">
      <c r="A37" s="17"/>
      <c r="B37" s="73"/>
      <c r="I37" t="s">
        <v>30</v>
      </c>
      <c r="J37" s="36"/>
      <c r="L37" s="76" t="str">
        <f>IFERROR(_xlfn.XLOOKUP(J37,param!$I$13:$I$16,param!$J$13:$J$16),"Séléctionnez un emplacement")</f>
        <v>Séléctionnez un emplacement</v>
      </c>
      <c r="M37" s="36"/>
      <c r="N37" s="75"/>
      <c r="O37" s="18"/>
    </row>
    <row r="38" spans="1:15" ht="16" customHeight="1" x14ac:dyDescent="0.35">
      <c r="A38" s="17"/>
      <c r="B38" s="73"/>
      <c r="N38" s="75"/>
      <c r="O38" s="18"/>
    </row>
    <row r="39" spans="1:15" ht="9" customHeight="1" x14ac:dyDescent="0.35">
      <c r="A39" s="17"/>
      <c r="B39" s="78"/>
      <c r="C39" s="79"/>
      <c r="D39" s="80"/>
      <c r="E39" s="80"/>
      <c r="F39" s="28"/>
      <c r="G39" s="80"/>
      <c r="H39" s="80"/>
      <c r="I39" s="79"/>
      <c r="J39" s="80"/>
      <c r="K39" s="80"/>
      <c r="L39" s="80"/>
      <c r="M39" s="80"/>
      <c r="N39" s="81"/>
      <c r="O39" s="18"/>
    </row>
    <row r="40" spans="1:15" ht="16" customHeight="1" x14ac:dyDescent="0.35">
      <c r="A40" s="17"/>
      <c r="F40" s="1"/>
      <c r="O40" s="18"/>
    </row>
    <row r="41" spans="1:15" ht="9" customHeight="1" thickBot="1" x14ac:dyDescent="0.4">
      <c r="A41" s="17"/>
      <c r="B41" s="69"/>
      <c r="C41" s="70"/>
      <c r="D41" s="71"/>
      <c r="E41" s="71"/>
      <c r="F41" s="27"/>
      <c r="G41" s="71"/>
      <c r="H41" s="71"/>
      <c r="I41" s="70"/>
      <c r="J41" s="71"/>
      <c r="K41" s="71"/>
      <c r="L41" s="71"/>
      <c r="M41" s="71"/>
      <c r="N41" s="72"/>
      <c r="O41" s="18"/>
    </row>
    <row r="42" spans="1:15" ht="16" customHeight="1" thickBot="1" x14ac:dyDescent="0.4">
      <c r="A42" s="17"/>
      <c r="B42" s="73" t="s">
        <v>32</v>
      </c>
      <c r="C42" s="37" t="s">
        <v>31</v>
      </c>
      <c r="D42" s="36"/>
      <c r="F42" s="2" t="s">
        <v>2</v>
      </c>
      <c r="G42" s="36"/>
      <c r="I42" s="74" t="s">
        <v>72</v>
      </c>
      <c r="N42" s="75"/>
      <c r="O42" s="18"/>
    </row>
    <row r="43" spans="1:15" ht="16" customHeight="1" thickBot="1" x14ac:dyDescent="0.4">
      <c r="A43" s="17"/>
      <c r="B43" s="73"/>
      <c r="F43" s="2"/>
      <c r="I43" s="37" t="s">
        <v>30</v>
      </c>
      <c r="J43" s="36"/>
      <c r="L43" s="76" t="str">
        <f>IFERROR(_xlfn.XLOOKUP(J43,param!$I$13:$I$16,param!$J$13:$J$16),"Séléctionnez un emplacement")</f>
        <v>Séléctionnez un emplacement</v>
      </c>
      <c r="M43" s="36"/>
      <c r="N43" s="75"/>
      <c r="O43" s="18"/>
    </row>
    <row r="44" spans="1:15" ht="16" customHeight="1" x14ac:dyDescent="0.35">
      <c r="A44" s="17"/>
      <c r="B44" s="73"/>
      <c r="F44" s="2"/>
      <c r="N44" s="75"/>
      <c r="O44" s="18"/>
    </row>
    <row r="45" spans="1:15" ht="16" customHeight="1" thickBot="1" x14ac:dyDescent="0.4">
      <c r="A45" s="17"/>
      <c r="B45" s="73"/>
      <c r="F45" s="2"/>
      <c r="I45" s="77" t="s">
        <v>68</v>
      </c>
      <c r="J45" s="29">
        <f>param!$B$31</f>
        <v>5</v>
      </c>
      <c r="N45" s="75"/>
      <c r="O45" s="18"/>
    </row>
    <row r="46" spans="1:15" ht="16" customHeight="1" thickBot="1" x14ac:dyDescent="0.4">
      <c r="A46" s="17"/>
      <c r="B46" s="73"/>
      <c r="I46" t="s">
        <v>30</v>
      </c>
      <c r="J46" s="36"/>
      <c r="L46" s="76" t="str">
        <f>IFERROR(_xlfn.XLOOKUP(J46,param!$I$13:$I$16,param!$J$13:$J$16),"Séléctionnez un emplacement")</f>
        <v>Séléctionnez un emplacement</v>
      </c>
      <c r="M46" s="36"/>
      <c r="N46" s="75"/>
      <c r="O46" s="18"/>
    </row>
    <row r="47" spans="1:15" ht="16" customHeight="1" x14ac:dyDescent="0.35">
      <c r="A47" s="17"/>
      <c r="B47" s="73"/>
      <c r="N47" s="75"/>
      <c r="O47" s="18"/>
    </row>
    <row r="48" spans="1:15" ht="9" customHeight="1" x14ac:dyDescent="0.35">
      <c r="A48" s="17"/>
      <c r="B48" s="78"/>
      <c r="C48" s="79"/>
      <c r="D48" s="80"/>
      <c r="E48" s="80"/>
      <c r="F48" s="28"/>
      <c r="G48" s="80"/>
      <c r="H48" s="80"/>
      <c r="I48" s="79"/>
      <c r="J48" s="80"/>
      <c r="K48" s="80"/>
      <c r="L48" s="80"/>
      <c r="M48" s="80"/>
      <c r="N48" s="81"/>
      <c r="O48" s="18"/>
    </row>
    <row r="49" spans="1:15" ht="16" customHeight="1" x14ac:dyDescent="0.35">
      <c r="A49" s="17"/>
      <c r="F49" s="2"/>
      <c r="O49" s="18"/>
    </row>
    <row r="50" spans="1:15" ht="5.15" customHeight="1" x14ac:dyDescent="0.35">
      <c r="A50" s="17"/>
      <c r="O50" s="18"/>
    </row>
    <row r="51" spans="1:15" ht="5.15" customHeight="1" thickBot="1" x14ac:dyDescent="0.4">
      <c r="A51" s="17"/>
      <c r="O51" s="18"/>
    </row>
    <row r="52" spans="1:15" ht="21.5" thickBot="1" x14ac:dyDescent="0.55000000000000004">
      <c r="A52" s="104" t="s">
        <v>34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6"/>
    </row>
    <row r="53" spans="1:15" x14ac:dyDescent="0.35">
      <c r="A53" s="17"/>
      <c r="O53" s="18"/>
    </row>
    <row r="54" spans="1:15" ht="9" customHeight="1" thickBot="1" x14ac:dyDescent="0.4">
      <c r="A54" s="17"/>
      <c r="B54" s="69"/>
      <c r="C54" s="70"/>
      <c r="D54" s="71"/>
      <c r="E54" s="71"/>
      <c r="F54" s="27"/>
      <c r="G54" s="71"/>
      <c r="H54" s="71"/>
      <c r="I54" s="70"/>
      <c r="J54" s="71"/>
      <c r="K54" s="71"/>
      <c r="L54" s="71"/>
      <c r="M54" s="71"/>
      <c r="N54" s="72"/>
      <c r="O54" s="18"/>
    </row>
    <row r="55" spans="1:15" ht="16" thickBot="1" x14ac:dyDescent="0.4">
      <c r="A55" s="17"/>
      <c r="B55" s="73" t="s">
        <v>1</v>
      </c>
      <c r="C55" s="37" t="s">
        <v>31</v>
      </c>
      <c r="D55" s="36"/>
      <c r="F55" s="2" t="s">
        <v>2</v>
      </c>
      <c r="G55" s="36"/>
      <c r="I55" s="74" t="s">
        <v>72</v>
      </c>
      <c r="N55" s="75"/>
      <c r="O55" s="18"/>
    </row>
    <row r="56" spans="1:15" ht="16" thickBot="1" x14ac:dyDescent="0.4">
      <c r="A56" s="17"/>
      <c r="B56" s="73"/>
      <c r="F56" s="2"/>
      <c r="I56" s="37" t="s">
        <v>30</v>
      </c>
      <c r="J56" s="36"/>
      <c r="L56" s="76" t="str">
        <f>IFERROR(_xlfn.XLOOKUP(J56,param!$I$13:$I$16,param!$J$13:$J$16),"Séléctionnez un emplacement")</f>
        <v>Séléctionnez un emplacement</v>
      </c>
      <c r="M56" s="36"/>
      <c r="N56" s="75"/>
      <c r="O56" s="18"/>
    </row>
    <row r="57" spans="1:15" x14ac:dyDescent="0.35">
      <c r="A57" s="17"/>
      <c r="B57" s="73"/>
      <c r="F57" s="2"/>
      <c r="N57" s="75"/>
      <c r="O57" s="18"/>
    </row>
    <row r="58" spans="1:15" ht="16" thickBot="1" x14ac:dyDescent="0.4">
      <c r="A58" s="17"/>
      <c r="B58" s="73"/>
      <c r="F58" s="2"/>
      <c r="I58" s="77" t="s">
        <v>68</v>
      </c>
      <c r="J58" s="29">
        <f>param!$B$31</f>
        <v>5</v>
      </c>
      <c r="N58" s="75"/>
      <c r="O58" s="18"/>
    </row>
    <row r="59" spans="1:15" ht="16" thickBot="1" x14ac:dyDescent="0.4">
      <c r="A59" s="17"/>
      <c r="B59" s="73"/>
      <c r="I59" t="s">
        <v>30</v>
      </c>
      <c r="J59" s="36"/>
      <c r="L59" s="76" t="str">
        <f>IFERROR(_xlfn.XLOOKUP(J59,param!$I$13:$I$16,param!$J$13:$J$16),"Séléctionnez un emplacement")</f>
        <v>Séléctionnez un emplacement</v>
      </c>
      <c r="M59" s="36"/>
      <c r="N59" s="75"/>
      <c r="O59" s="18"/>
    </row>
    <row r="60" spans="1:15" x14ac:dyDescent="0.35">
      <c r="A60" s="17"/>
      <c r="B60" s="73"/>
      <c r="N60" s="75"/>
      <c r="O60" s="18"/>
    </row>
    <row r="61" spans="1:15" ht="9" customHeight="1" x14ac:dyDescent="0.35">
      <c r="A61" s="17"/>
      <c r="B61" s="78"/>
      <c r="C61" s="79"/>
      <c r="D61" s="80"/>
      <c r="E61" s="80"/>
      <c r="F61" s="28"/>
      <c r="G61" s="80"/>
      <c r="H61" s="80"/>
      <c r="I61" s="79"/>
      <c r="J61" s="80"/>
      <c r="K61" s="80"/>
      <c r="L61" s="80"/>
      <c r="M61" s="80"/>
      <c r="N61" s="81"/>
      <c r="O61" s="18"/>
    </row>
    <row r="62" spans="1:15" x14ac:dyDescent="0.35">
      <c r="A62" s="17"/>
      <c r="F62" s="1"/>
      <c r="O62" s="18"/>
    </row>
    <row r="63" spans="1:15" ht="9" customHeight="1" thickBot="1" x14ac:dyDescent="0.4">
      <c r="A63" s="17"/>
      <c r="B63" s="69"/>
      <c r="C63" s="70"/>
      <c r="D63" s="71"/>
      <c r="E63" s="71"/>
      <c r="F63" s="27"/>
      <c r="G63" s="71"/>
      <c r="H63" s="71"/>
      <c r="I63" s="70"/>
      <c r="J63" s="71"/>
      <c r="K63" s="71"/>
      <c r="L63" s="71"/>
      <c r="M63" s="71"/>
      <c r="N63" s="72"/>
      <c r="O63" s="18"/>
    </row>
    <row r="64" spans="1:15" ht="16" thickBot="1" x14ac:dyDescent="0.4">
      <c r="A64" s="17"/>
      <c r="B64" s="73" t="s">
        <v>32</v>
      </c>
      <c r="C64" s="37" t="s">
        <v>31</v>
      </c>
      <c r="D64" s="36"/>
      <c r="F64" s="2" t="s">
        <v>2</v>
      </c>
      <c r="G64" s="36"/>
      <c r="I64" s="74" t="s">
        <v>72</v>
      </c>
      <c r="N64" s="75"/>
      <c r="O64" s="18"/>
    </row>
    <row r="65" spans="1:15" ht="16" thickBot="1" x14ac:dyDescent="0.4">
      <c r="A65" s="17"/>
      <c r="B65" s="73"/>
      <c r="F65" s="2"/>
      <c r="I65" s="37" t="s">
        <v>30</v>
      </c>
      <c r="J65" s="36"/>
      <c r="L65" s="76" t="str">
        <f>IFERROR(_xlfn.XLOOKUP(J65,param!$I$13:$I$16,param!$J$13:$J$16),"Séléctionnez un emplacement")</f>
        <v>Séléctionnez un emplacement</v>
      </c>
      <c r="M65" s="36"/>
      <c r="N65" s="75"/>
      <c r="O65" s="18"/>
    </row>
    <row r="66" spans="1:15" x14ac:dyDescent="0.35">
      <c r="A66" s="17"/>
      <c r="B66" s="73"/>
      <c r="F66" s="2"/>
      <c r="N66" s="75"/>
      <c r="O66" s="18"/>
    </row>
    <row r="67" spans="1:15" ht="16" thickBot="1" x14ac:dyDescent="0.4">
      <c r="A67" s="17"/>
      <c r="B67" s="73"/>
      <c r="F67" s="2"/>
      <c r="I67" s="77" t="s">
        <v>68</v>
      </c>
      <c r="J67" s="29">
        <f>param!$B$31</f>
        <v>5</v>
      </c>
      <c r="N67" s="75"/>
      <c r="O67" s="18"/>
    </row>
    <row r="68" spans="1:15" ht="16" thickBot="1" x14ac:dyDescent="0.4">
      <c r="A68" s="17"/>
      <c r="B68" s="73"/>
      <c r="I68" t="s">
        <v>30</v>
      </c>
      <c r="J68" s="36"/>
      <c r="L68" s="76" t="str">
        <f>IFERROR(_xlfn.XLOOKUP(J68,param!$I$13:$I$16,param!$J$13:$J$16),"Séléctionnez un emplacement")</f>
        <v>Séléctionnez un emplacement</v>
      </c>
      <c r="M68" s="36"/>
      <c r="N68" s="75"/>
      <c r="O68" s="18"/>
    </row>
    <row r="69" spans="1:15" x14ac:dyDescent="0.35">
      <c r="A69" s="17"/>
      <c r="B69" s="73"/>
      <c r="N69" s="75"/>
      <c r="O69" s="18"/>
    </row>
    <row r="70" spans="1:15" ht="9" customHeight="1" x14ac:dyDescent="0.35">
      <c r="A70" s="17"/>
      <c r="B70" s="78"/>
      <c r="C70" s="79"/>
      <c r="D70" s="80"/>
      <c r="E70" s="80"/>
      <c r="F70" s="28"/>
      <c r="G70" s="80"/>
      <c r="H70" s="80"/>
      <c r="I70" s="79"/>
      <c r="J70" s="80"/>
      <c r="K70" s="80"/>
      <c r="L70" s="80"/>
      <c r="M70" s="80"/>
      <c r="N70" s="81"/>
      <c r="O70" s="18"/>
    </row>
    <row r="71" spans="1:15" x14ac:dyDescent="0.35">
      <c r="A71" s="17"/>
      <c r="F71" s="2"/>
      <c r="O71" s="18"/>
    </row>
    <row r="72" spans="1:15" ht="5.15" customHeight="1" x14ac:dyDescent="0.35">
      <c r="A72" s="17"/>
      <c r="O72" s="18"/>
    </row>
    <row r="73" spans="1:15" ht="5.15" customHeight="1" thickBot="1" x14ac:dyDescent="0.4">
      <c r="A73" s="19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20"/>
    </row>
  </sheetData>
  <sheetProtection algorithmName="SHA-512" hashValue="FwMZIvOJgQ8b6BcPRzKdtXc5k7VE73LGFaxBPbz8hqo/q8QAdZDiS0QkQKt1nTJ9fOasz5SKOfSf8kH7fUwLPQ==" saltValue="ZbUZIjq/AhrvqfiqPwlF6Q==" spinCount="100000" sheet="1" objects="1" scenarios="1"/>
  <mergeCells count="6">
    <mergeCell ref="A52:O52"/>
    <mergeCell ref="A2:K2"/>
    <mergeCell ref="A3:K3"/>
    <mergeCell ref="A5:H5"/>
    <mergeCell ref="A8:O8"/>
    <mergeCell ref="A30:O30"/>
  </mergeCells>
  <dataValidations count="1">
    <dataValidation type="textLength" operator="lessThan" allowBlank="1" showInputMessage="1" showErrorMessage="1" errorTitle="Format incorrect" error="Merci de saisir un flocage de 10 caractères maximum, sans dépasser cette limite." sqref="J48:J50 J63 J70:J72 M15 J39 J17 M59 M24:M25 J61 M37 J19 M56 M12 J32 J41 M21 M34 J54 M46 M43 J26:J28 M68 M65" xr:uid="{A84A1713-866C-44E3-95DF-652E7B4A1F6A}">
      <formula1>11</formula1>
    </dataValidation>
  </dataValidations>
  <pageMargins left="0.7" right="0.7" top="0.75" bottom="0.75" header="0.511811023622047" footer="0.511811023622047"/>
  <pageSetup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7A7F478A-6184-49A0-B445-2123B95443E0}">
          <x14:formula1>
            <xm:f>param!$B$4:$B$7</xm:f>
          </x14:formula1>
          <xm:sqref>D11 D41 D63 D39 D61 D19:D22 D26:D27 D32 D48:D49 D54 D70:D71</xm:sqref>
        </x14:dataValidation>
        <x14:dataValidation type="list" allowBlank="1" showInputMessage="1" showErrorMessage="1" xr:uid="{18FCEC73-688D-4774-B8F5-1493A5B27134}">
          <x14:formula1>
            <xm:f>param!$A$4:$A$8</xm:f>
          </x14:formula1>
          <xm:sqref>D33 D42</xm:sqref>
        </x14:dataValidation>
        <x14:dataValidation type="list" allowBlank="1" showInputMessage="1" showErrorMessage="1" xr:uid="{171D7EFE-9DA8-4502-8439-03B7FBBEF343}">
          <x14:formula1>
            <xm:f>param!$C$4:$C$7</xm:f>
          </x14:formula1>
          <xm:sqref>D55 D64</xm:sqref>
        </x14:dataValidation>
        <x14:dataValidation type="list" allowBlank="1" showInputMessage="1" showErrorMessage="1" xr:uid="{FEC16BE6-BF5F-4122-8B82-1C666F27AF00}">
          <x14:formula1>
            <xm:f>param!$I$13:$I$15</xm:f>
          </x14:formula1>
          <xm:sqref>G28 J25 G72 G50</xm:sqref>
        </x14:dataValidation>
        <x14:dataValidation type="list" allowBlank="1" showInputMessage="1" showErrorMessage="1" xr:uid="{94C2E0F9-3940-431E-BB80-BCF70EF24A24}">
          <x14:formula1>
            <xm:f>param!$I$13:$I$16</xm:f>
          </x14:formula1>
          <xm:sqref>J59 J15 J24 J37 J46 J12 J21 J34 J43 J56 J65 J68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709BA-EE0E-4064-A34D-230E5439B593}">
  <dimension ref="A1:Q73"/>
  <sheetViews>
    <sheetView showGridLines="0" zoomScale="85" zoomScaleNormal="85" workbookViewId="0">
      <selection activeCell="D11" sqref="D11"/>
    </sheetView>
  </sheetViews>
  <sheetFormatPr defaultColWidth="10.5" defaultRowHeight="15.5" x14ac:dyDescent="0.35"/>
  <cols>
    <col min="1" max="1" width="5.58203125" customWidth="1"/>
    <col min="2" max="2" width="3.83203125" customWidth="1"/>
    <col min="3" max="3" width="14.75" customWidth="1"/>
    <col min="4" max="4" width="11.58203125" customWidth="1"/>
    <col min="5" max="5" width="10.83203125" customWidth="1"/>
    <col min="6" max="6" width="13.5" customWidth="1"/>
    <col min="7" max="7" width="11.58203125" customWidth="1"/>
    <col min="9" max="9" width="24.58203125" customWidth="1"/>
    <col min="10" max="10" width="12.33203125" customWidth="1"/>
    <col min="11" max="11" width="11" customWidth="1"/>
    <col min="12" max="12" width="33.25" customWidth="1"/>
    <col min="14" max="14" width="2.08203125" customWidth="1"/>
    <col min="15" max="15" width="3.25" customWidth="1"/>
    <col min="20" max="20" width="6.58203125" customWidth="1"/>
    <col min="22" max="22" width="8.5" customWidth="1"/>
    <col min="23" max="23" width="16.25" customWidth="1"/>
  </cols>
  <sheetData>
    <row r="1" spans="1:17" ht="10.5" customHeight="1" x14ac:dyDescent="0.35">
      <c r="C1" s="37"/>
      <c r="F1" s="1"/>
    </row>
    <row r="2" spans="1:17" ht="28" x14ac:dyDescent="0.6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7" ht="21" x14ac:dyDescent="0.5">
      <c r="A3" s="99" t="s">
        <v>16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7" ht="8.25" customHeight="1" x14ac:dyDescent="0.55000000000000004">
      <c r="B4" s="39"/>
      <c r="C4" s="40"/>
      <c r="D4" s="39"/>
      <c r="E4" s="39"/>
    </row>
    <row r="5" spans="1:17" ht="29.25" customHeight="1" x14ac:dyDescent="0.55000000000000004">
      <c r="A5" s="107" t="s">
        <v>62</v>
      </c>
      <c r="B5" s="107"/>
      <c r="C5" s="107"/>
      <c r="D5" s="107"/>
      <c r="E5" s="107"/>
      <c r="F5" s="107"/>
      <c r="G5" s="107"/>
      <c r="H5" s="107"/>
      <c r="I5" s="59">
        <f>param!B23</f>
        <v>60</v>
      </c>
      <c r="J5" s="60"/>
      <c r="K5" s="60"/>
    </row>
    <row r="6" spans="1:17" ht="240" customHeight="1" x14ac:dyDescent="0.5">
      <c r="A6" s="61"/>
    </row>
    <row r="7" spans="1:17" ht="21.5" thickBot="1" x14ac:dyDescent="0.55000000000000004">
      <c r="A7" s="61"/>
      <c r="C7" s="49"/>
    </row>
    <row r="8" spans="1:17" ht="21.5" thickBot="1" x14ac:dyDescent="0.55000000000000004">
      <c r="A8" s="108" t="s">
        <v>6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10"/>
    </row>
    <row r="9" spans="1:17" ht="11.25" customHeight="1" x14ac:dyDescent="0.35">
      <c r="A9" s="17"/>
      <c r="O9" s="18"/>
    </row>
    <row r="10" spans="1:17" ht="9" customHeight="1" thickBot="1" x14ac:dyDescent="0.4">
      <c r="A10" s="17"/>
      <c r="B10" s="69"/>
      <c r="C10" s="70"/>
      <c r="D10" s="71"/>
      <c r="E10" s="71"/>
      <c r="F10" s="27"/>
      <c r="G10" s="71"/>
      <c r="H10" s="71"/>
      <c r="I10" s="70"/>
      <c r="J10" s="71"/>
      <c r="K10" s="71"/>
      <c r="L10" s="71"/>
      <c r="M10" s="71"/>
      <c r="N10" s="72"/>
      <c r="O10" s="18"/>
    </row>
    <row r="11" spans="1:17" ht="16" customHeight="1" thickBot="1" x14ac:dyDescent="0.4">
      <c r="A11" s="17"/>
      <c r="B11" s="73" t="s">
        <v>1</v>
      </c>
      <c r="C11" s="37" t="s">
        <v>31</v>
      </c>
      <c r="D11" s="36"/>
      <c r="F11" s="2" t="s">
        <v>2</v>
      </c>
      <c r="G11" s="36"/>
      <c r="I11" s="74" t="s">
        <v>72</v>
      </c>
      <c r="N11" s="75"/>
      <c r="O11" s="18"/>
      <c r="Q11" t="str">
        <f>IF(COUNTIFS('JKT CAPUCHE'!J15,"&lt;&gt;",'JKT CAPUCHE'!J15,"&lt;&gt;Pas de flocage")*'JKT CAPUCHE'!G11+COUNTIFS('JKT CAPUCHE'!J24,"&lt;&gt;",'JKT CAPUCHE'!J24,"&lt;&gt;Pas de flocage")*'JKT CAPUCHE'!G20+COUNTIFS('JKT CAPUCHE'!J37,"&lt;&gt;",'JKT CAPUCHE'!J37,"&lt;&gt;Pas de flocage")*'JKT CAPUCHE'!G33+COUNTIFS('JKT CAPUCHE'!J46,"&lt;&gt;",'JKT CAPUCHE'!J46,"&lt;&gt;Pas de flocage")*'JKT CAPUCHE'!G42+COUNTIFS('JKT CAPUCHE'!J59,"&lt;&gt;",'JKT CAPUCHE'!J59,"&lt;&gt;Pas de flocage")*'JKT CAPUCHE'!G55+COUNTIFS('JKT CAPUCHE'!J68,"&lt;&gt;",'JKT CAPUCHE'!J68,"&lt;&gt;Pas de flocage")*'JKT CAPUCHE'!G64=0,"",COUNTIFS('JKT CAPUCHE'!J15,"&lt;&gt;",'JKT CAPUCHE'!J15,"&lt;&gt;Pas de flocage")*'JKT CAPUCHE'!G11+COUNTIFS('JKT CAPUCHE'!J24,"&lt;&gt;",'JKT CAPUCHE'!J24,"&lt;&gt;Pas de flocage")*'JKT CAPUCHE'!G20+COUNTIFS('JKT CAPUCHE'!J37,"&lt;&gt;",'JKT CAPUCHE'!J37,"&lt;&gt;Pas de flocage")*'JKT CAPUCHE'!G33+COUNTIFS('JKT CAPUCHE'!J46,"&lt;&gt;",'JKT CAPUCHE'!J46,"&lt;&gt;Pas de flocage")*'JKT CAPUCHE'!G42+COUNTIFS('JKT CAPUCHE'!J59,"&lt;&gt;",'JKT CAPUCHE'!J59,"&lt;&gt;Pas de flocage")*'JKT CAPUCHE'!G55+COUNTIFS('JKT CAPUCHE'!J68,"&lt;&gt;",'JKT CAPUCHE'!J68,"&lt;&gt;Pas de flocage")*'JKT CAPUCHE'!G64)</f>
        <v/>
      </c>
    </row>
    <row r="12" spans="1:17" ht="16" customHeight="1" thickBot="1" x14ac:dyDescent="0.4">
      <c r="A12" s="17"/>
      <c r="B12" s="73"/>
      <c r="F12" s="2"/>
      <c r="I12" s="37" t="s">
        <v>30</v>
      </c>
      <c r="J12" s="36"/>
      <c r="L12" s="76" t="str">
        <f>IFERROR(_xlfn.XLOOKUP(J12,param!$I$13:$I$16,param!$J$13:$J$16),"Séléctionnez un emplacement")</f>
        <v>Séléctionnez un emplacement</v>
      </c>
      <c r="M12" s="36"/>
      <c r="N12" s="75"/>
      <c r="O12" s="18"/>
    </row>
    <row r="13" spans="1:17" ht="16" customHeight="1" x14ac:dyDescent="0.35">
      <c r="A13" s="17"/>
      <c r="B13" s="73"/>
      <c r="F13" s="2"/>
      <c r="N13" s="75"/>
      <c r="O13" s="18"/>
    </row>
    <row r="14" spans="1:17" ht="16" customHeight="1" thickBot="1" x14ac:dyDescent="0.4">
      <c r="A14" s="17"/>
      <c r="B14" s="73"/>
      <c r="F14" s="2"/>
      <c r="I14" s="77" t="s">
        <v>68</v>
      </c>
      <c r="J14" s="29">
        <f>param!$B$31</f>
        <v>5</v>
      </c>
      <c r="N14" s="75"/>
      <c r="O14" s="18"/>
    </row>
    <row r="15" spans="1:17" ht="15" customHeight="1" thickBot="1" x14ac:dyDescent="0.4">
      <c r="A15" s="17"/>
      <c r="B15" s="73"/>
      <c r="F15" s="2"/>
      <c r="I15" t="s">
        <v>30</v>
      </c>
      <c r="J15" s="36"/>
      <c r="L15" s="76" t="str">
        <f>IFERROR(_xlfn.XLOOKUP(J15,param!$I$13:$I$16,param!$J$13:$J$16),"Séléctionnez un emplacement")</f>
        <v>Séléctionnez un emplacement</v>
      </c>
      <c r="M15" s="36"/>
      <c r="N15" s="75"/>
      <c r="O15" s="18"/>
    </row>
    <row r="16" spans="1:17" ht="16" customHeight="1" x14ac:dyDescent="0.35">
      <c r="A16" s="17"/>
      <c r="B16" s="73"/>
      <c r="N16" s="75"/>
      <c r="O16" s="18"/>
    </row>
    <row r="17" spans="1:17" ht="9" customHeight="1" x14ac:dyDescent="0.35">
      <c r="A17" s="17"/>
      <c r="B17" s="78"/>
      <c r="C17" s="79"/>
      <c r="D17" s="80"/>
      <c r="E17" s="80"/>
      <c r="F17" s="28"/>
      <c r="G17" s="28"/>
      <c r="H17" s="80"/>
      <c r="I17" s="79"/>
      <c r="J17" s="80"/>
      <c r="K17" s="80"/>
      <c r="L17" s="80"/>
      <c r="M17" s="80"/>
      <c r="N17" s="81"/>
      <c r="O17" s="18"/>
    </row>
    <row r="18" spans="1:17" ht="16" customHeight="1" x14ac:dyDescent="0.35">
      <c r="A18" s="17"/>
      <c r="F18" s="1"/>
      <c r="O18" s="18"/>
      <c r="Q18" s="82"/>
    </row>
    <row r="19" spans="1:17" ht="9" customHeight="1" thickBot="1" x14ac:dyDescent="0.4">
      <c r="A19" s="17"/>
      <c r="B19" s="69"/>
      <c r="C19" s="70"/>
      <c r="D19" s="71"/>
      <c r="E19" s="71"/>
      <c r="F19" s="27"/>
      <c r="G19" s="71"/>
      <c r="H19" s="71"/>
      <c r="I19" s="70"/>
      <c r="J19" s="71"/>
      <c r="K19" s="71"/>
      <c r="L19" s="71"/>
      <c r="M19" s="71"/>
      <c r="N19" s="72"/>
      <c r="O19" s="18"/>
    </row>
    <row r="20" spans="1:17" ht="16" customHeight="1" thickBot="1" x14ac:dyDescent="0.4">
      <c r="A20" s="17"/>
      <c r="B20" s="73" t="s">
        <v>32</v>
      </c>
      <c r="C20" s="37" t="s">
        <v>31</v>
      </c>
      <c r="D20" s="36"/>
      <c r="F20" s="2" t="s">
        <v>2</v>
      </c>
      <c r="G20" s="36"/>
      <c r="I20" s="74" t="s">
        <v>72</v>
      </c>
      <c r="N20" s="75"/>
      <c r="O20" s="18"/>
    </row>
    <row r="21" spans="1:17" ht="16" customHeight="1" thickBot="1" x14ac:dyDescent="0.4">
      <c r="A21" s="17"/>
      <c r="B21" s="73"/>
      <c r="C21" s="37"/>
      <c r="F21" s="2"/>
      <c r="I21" s="37" t="s">
        <v>30</v>
      </c>
      <c r="J21" s="36"/>
      <c r="L21" s="76" t="str">
        <f>IFERROR(_xlfn.XLOOKUP(J21,param!$I$13:$I$16,param!$J$13:$J$16),"Séléctionnez un emplacement")</f>
        <v>Séléctionnez un emplacement</v>
      </c>
      <c r="M21" s="36"/>
      <c r="N21" s="75"/>
      <c r="O21" s="18"/>
    </row>
    <row r="22" spans="1:17" ht="16" customHeight="1" x14ac:dyDescent="0.35">
      <c r="A22" s="17"/>
      <c r="B22" s="73"/>
      <c r="C22" s="37"/>
      <c r="F22" s="2"/>
      <c r="N22" s="75"/>
      <c r="O22" s="18"/>
    </row>
    <row r="23" spans="1:17" ht="16" customHeight="1" thickBot="1" x14ac:dyDescent="0.4">
      <c r="A23" s="17"/>
      <c r="B23" s="73"/>
      <c r="F23" s="2"/>
      <c r="I23" s="77" t="s">
        <v>68</v>
      </c>
      <c r="J23" s="29">
        <f>param!$B$31</f>
        <v>5</v>
      </c>
      <c r="N23" s="75"/>
      <c r="O23" s="18"/>
    </row>
    <row r="24" spans="1:17" ht="16" customHeight="1" thickBot="1" x14ac:dyDescent="0.4">
      <c r="A24" s="17"/>
      <c r="B24" s="73"/>
      <c r="I24" t="s">
        <v>30</v>
      </c>
      <c r="J24" s="36"/>
      <c r="L24" s="76" t="str">
        <f>IFERROR(_xlfn.XLOOKUP(J24,param!$I$13:$I$16,param!$J$13:$J$16),"Séléctionnez un emplacement")</f>
        <v>Séléctionnez un emplacement</v>
      </c>
      <c r="M24" s="36"/>
      <c r="N24" s="75"/>
      <c r="O24" s="18"/>
    </row>
    <row r="25" spans="1:17" ht="16" customHeight="1" x14ac:dyDescent="0.35">
      <c r="A25" s="17"/>
      <c r="B25" s="73"/>
      <c r="N25" s="75"/>
      <c r="O25" s="18"/>
    </row>
    <row r="26" spans="1:17" ht="9" customHeight="1" x14ac:dyDescent="0.35">
      <c r="A26" s="17"/>
      <c r="B26" s="78"/>
      <c r="C26" s="79"/>
      <c r="D26" s="80"/>
      <c r="E26" s="80"/>
      <c r="F26" s="28"/>
      <c r="G26" s="80"/>
      <c r="H26" s="80"/>
      <c r="I26" s="79"/>
      <c r="J26" s="80"/>
      <c r="K26" s="80"/>
      <c r="L26" s="80"/>
      <c r="M26" s="80"/>
      <c r="N26" s="81"/>
      <c r="O26" s="18"/>
    </row>
    <row r="27" spans="1:17" ht="16" customHeight="1" x14ac:dyDescent="0.35">
      <c r="A27" s="17"/>
      <c r="F27" s="2"/>
      <c r="O27" s="18"/>
    </row>
    <row r="28" spans="1:17" ht="5.15" customHeight="1" x14ac:dyDescent="0.35">
      <c r="A28" s="17"/>
      <c r="O28" s="18"/>
    </row>
    <row r="29" spans="1:17" ht="5.15" customHeight="1" thickBot="1" x14ac:dyDescent="0.4">
      <c r="A29" s="17"/>
      <c r="O29" s="18"/>
    </row>
    <row r="30" spans="1:17" ht="21.5" thickBot="1" x14ac:dyDescent="0.55000000000000004">
      <c r="A30" s="111" t="s">
        <v>5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3"/>
    </row>
    <row r="31" spans="1:17" ht="11.25" customHeight="1" x14ac:dyDescent="0.35">
      <c r="A31" s="17"/>
      <c r="O31" s="18"/>
    </row>
    <row r="32" spans="1:17" ht="9" customHeight="1" thickBot="1" x14ac:dyDescent="0.4">
      <c r="A32" s="17"/>
      <c r="B32" s="69"/>
      <c r="C32" s="70"/>
      <c r="D32" s="71"/>
      <c r="E32" s="71"/>
      <c r="F32" s="27"/>
      <c r="G32" s="71"/>
      <c r="H32" s="71"/>
      <c r="I32" s="70"/>
      <c r="J32" s="71"/>
      <c r="K32" s="71"/>
      <c r="L32" s="71"/>
      <c r="M32" s="71"/>
      <c r="N32" s="72"/>
      <c r="O32" s="18"/>
    </row>
    <row r="33" spans="1:15" ht="16" customHeight="1" thickBot="1" x14ac:dyDescent="0.4">
      <c r="A33" s="17"/>
      <c r="B33" s="73" t="s">
        <v>1</v>
      </c>
      <c r="C33" s="37" t="s">
        <v>31</v>
      </c>
      <c r="D33" s="36"/>
      <c r="F33" s="2" t="s">
        <v>2</v>
      </c>
      <c r="G33" s="36"/>
      <c r="I33" s="74" t="s">
        <v>72</v>
      </c>
      <c r="N33" s="75"/>
      <c r="O33" s="18"/>
    </row>
    <row r="34" spans="1:15" ht="16" customHeight="1" thickBot="1" x14ac:dyDescent="0.4">
      <c r="A34" s="17"/>
      <c r="B34" s="73"/>
      <c r="F34" s="2"/>
      <c r="I34" s="37" t="s">
        <v>30</v>
      </c>
      <c r="J34" s="36"/>
      <c r="L34" s="76" t="str">
        <f>IFERROR(_xlfn.XLOOKUP(J34,param!$I$13:$I$16,param!$J$13:$J$16),"Séléctionnez un emplacement")</f>
        <v>Séléctionnez un emplacement</v>
      </c>
      <c r="M34" s="36"/>
      <c r="N34" s="75"/>
      <c r="O34" s="18"/>
    </row>
    <row r="35" spans="1:15" ht="16" customHeight="1" x14ac:dyDescent="0.35">
      <c r="A35" s="17"/>
      <c r="B35" s="73"/>
      <c r="F35" s="2"/>
      <c r="N35" s="75"/>
      <c r="O35" s="18"/>
    </row>
    <row r="36" spans="1:15" ht="16" customHeight="1" thickBot="1" x14ac:dyDescent="0.4">
      <c r="A36" s="17"/>
      <c r="B36" s="73"/>
      <c r="F36" s="2"/>
      <c r="I36" s="77" t="s">
        <v>68</v>
      </c>
      <c r="J36" s="29">
        <f>param!$B$31</f>
        <v>5</v>
      </c>
      <c r="N36" s="75"/>
      <c r="O36" s="18"/>
    </row>
    <row r="37" spans="1:15" ht="16" customHeight="1" thickBot="1" x14ac:dyDescent="0.4">
      <c r="A37" s="17"/>
      <c r="B37" s="73"/>
      <c r="I37" t="s">
        <v>30</v>
      </c>
      <c r="J37" s="36"/>
      <c r="L37" s="76" t="str">
        <f>IFERROR(_xlfn.XLOOKUP(J37,param!$I$13:$I$16,param!$J$13:$J$16),"Séléctionnez un emplacement")</f>
        <v>Séléctionnez un emplacement</v>
      </c>
      <c r="M37" s="36"/>
      <c r="N37" s="75"/>
      <c r="O37" s="18"/>
    </row>
    <row r="38" spans="1:15" ht="16" customHeight="1" x14ac:dyDescent="0.35">
      <c r="A38" s="17"/>
      <c r="B38" s="73"/>
      <c r="N38" s="75"/>
      <c r="O38" s="18"/>
    </row>
    <row r="39" spans="1:15" ht="9" customHeight="1" x14ac:dyDescent="0.35">
      <c r="A39" s="17"/>
      <c r="B39" s="78"/>
      <c r="C39" s="79"/>
      <c r="D39" s="80"/>
      <c r="E39" s="80"/>
      <c r="F39" s="28"/>
      <c r="G39" s="80"/>
      <c r="H39" s="80"/>
      <c r="I39" s="79"/>
      <c r="J39" s="80"/>
      <c r="K39" s="80"/>
      <c r="L39" s="80"/>
      <c r="M39" s="80"/>
      <c r="N39" s="81"/>
      <c r="O39" s="18"/>
    </row>
    <row r="40" spans="1:15" ht="16" customHeight="1" x14ac:dyDescent="0.35">
      <c r="A40" s="17"/>
      <c r="F40" s="1"/>
      <c r="O40" s="18"/>
    </row>
    <row r="41" spans="1:15" ht="9" customHeight="1" thickBot="1" x14ac:dyDescent="0.4">
      <c r="A41" s="17"/>
      <c r="B41" s="69"/>
      <c r="C41" s="70"/>
      <c r="D41" s="71"/>
      <c r="E41" s="71"/>
      <c r="F41" s="27"/>
      <c r="G41" s="71"/>
      <c r="H41" s="71"/>
      <c r="I41" s="70"/>
      <c r="J41" s="71"/>
      <c r="K41" s="71"/>
      <c r="L41" s="71"/>
      <c r="M41" s="71"/>
      <c r="N41" s="72"/>
      <c r="O41" s="18"/>
    </row>
    <row r="42" spans="1:15" ht="16" customHeight="1" thickBot="1" x14ac:dyDescent="0.4">
      <c r="A42" s="17"/>
      <c r="B42" s="73" t="s">
        <v>32</v>
      </c>
      <c r="C42" s="37" t="s">
        <v>31</v>
      </c>
      <c r="D42" s="36"/>
      <c r="F42" s="2" t="s">
        <v>2</v>
      </c>
      <c r="G42" s="36"/>
      <c r="I42" s="74" t="s">
        <v>72</v>
      </c>
      <c r="N42" s="75"/>
      <c r="O42" s="18"/>
    </row>
    <row r="43" spans="1:15" ht="16" customHeight="1" thickBot="1" x14ac:dyDescent="0.4">
      <c r="A43" s="17"/>
      <c r="B43" s="73"/>
      <c r="F43" s="2"/>
      <c r="I43" s="37" t="s">
        <v>30</v>
      </c>
      <c r="J43" s="36"/>
      <c r="L43" s="76" t="str">
        <f>IFERROR(_xlfn.XLOOKUP(J43,param!$I$13:$I$16,param!$J$13:$J$16),"Séléctionnez un emplacement")</f>
        <v>Séléctionnez un emplacement</v>
      </c>
      <c r="M43" s="36"/>
      <c r="N43" s="75"/>
      <c r="O43" s="18"/>
    </row>
    <row r="44" spans="1:15" ht="16" customHeight="1" x14ac:dyDescent="0.35">
      <c r="A44" s="17"/>
      <c r="B44" s="73"/>
      <c r="F44" s="2"/>
      <c r="N44" s="75"/>
      <c r="O44" s="18"/>
    </row>
    <row r="45" spans="1:15" ht="16" customHeight="1" thickBot="1" x14ac:dyDescent="0.4">
      <c r="A45" s="17"/>
      <c r="B45" s="73"/>
      <c r="F45" s="2"/>
      <c r="I45" s="77" t="s">
        <v>68</v>
      </c>
      <c r="J45" s="29">
        <f>param!$B$31</f>
        <v>5</v>
      </c>
      <c r="N45" s="75"/>
      <c r="O45" s="18"/>
    </row>
    <row r="46" spans="1:15" ht="16" customHeight="1" thickBot="1" x14ac:dyDescent="0.4">
      <c r="A46" s="17"/>
      <c r="B46" s="73"/>
      <c r="I46" t="s">
        <v>30</v>
      </c>
      <c r="J46" s="36"/>
      <c r="L46" s="76" t="str">
        <f>IFERROR(_xlfn.XLOOKUP(J46,param!$I$13:$I$16,param!$J$13:$J$16),"Séléctionnez un emplacement")</f>
        <v>Séléctionnez un emplacement</v>
      </c>
      <c r="M46" s="36"/>
      <c r="N46" s="75"/>
      <c r="O46" s="18"/>
    </row>
    <row r="47" spans="1:15" ht="16" customHeight="1" x14ac:dyDescent="0.35">
      <c r="A47" s="17"/>
      <c r="B47" s="73"/>
      <c r="N47" s="75"/>
      <c r="O47" s="18"/>
    </row>
    <row r="48" spans="1:15" ht="9" customHeight="1" x14ac:dyDescent="0.35">
      <c r="A48" s="17"/>
      <c r="B48" s="78"/>
      <c r="C48" s="79"/>
      <c r="D48" s="80"/>
      <c r="E48" s="80"/>
      <c r="F48" s="28"/>
      <c r="G48" s="80"/>
      <c r="H48" s="80"/>
      <c r="I48" s="79"/>
      <c r="J48" s="80"/>
      <c r="K48" s="80"/>
      <c r="L48" s="80"/>
      <c r="M48" s="80"/>
      <c r="N48" s="81"/>
      <c r="O48" s="18"/>
    </row>
    <row r="49" spans="1:15" ht="16" customHeight="1" x14ac:dyDescent="0.35">
      <c r="A49" s="17"/>
      <c r="F49" s="2"/>
      <c r="O49" s="18"/>
    </row>
    <row r="50" spans="1:15" ht="5.15" customHeight="1" x14ac:dyDescent="0.35">
      <c r="A50" s="17"/>
      <c r="O50" s="18"/>
    </row>
    <row r="51" spans="1:15" ht="5.15" customHeight="1" thickBot="1" x14ac:dyDescent="0.4">
      <c r="A51" s="17"/>
      <c r="O51" s="18"/>
    </row>
    <row r="52" spans="1:15" ht="21.5" thickBot="1" x14ac:dyDescent="0.55000000000000004">
      <c r="A52" s="104" t="s">
        <v>34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6"/>
    </row>
    <row r="53" spans="1:15" x14ac:dyDescent="0.35">
      <c r="A53" s="17"/>
      <c r="O53" s="18"/>
    </row>
    <row r="54" spans="1:15" ht="9" customHeight="1" thickBot="1" x14ac:dyDescent="0.4">
      <c r="A54" s="17"/>
      <c r="B54" s="69"/>
      <c r="C54" s="70"/>
      <c r="D54" s="71"/>
      <c r="E54" s="71"/>
      <c r="F54" s="27"/>
      <c r="G54" s="71"/>
      <c r="H54" s="71"/>
      <c r="I54" s="70"/>
      <c r="J54" s="71"/>
      <c r="K54" s="71"/>
      <c r="L54" s="71"/>
      <c r="M54" s="71"/>
      <c r="N54" s="72"/>
      <c r="O54" s="18"/>
    </row>
    <row r="55" spans="1:15" ht="16" thickBot="1" x14ac:dyDescent="0.4">
      <c r="A55" s="17"/>
      <c r="B55" s="73" t="s">
        <v>1</v>
      </c>
      <c r="C55" s="37" t="s">
        <v>31</v>
      </c>
      <c r="D55" s="36"/>
      <c r="F55" s="2" t="s">
        <v>2</v>
      </c>
      <c r="G55" s="36"/>
      <c r="I55" s="74" t="s">
        <v>72</v>
      </c>
      <c r="N55" s="75"/>
      <c r="O55" s="18"/>
    </row>
    <row r="56" spans="1:15" ht="16" thickBot="1" x14ac:dyDescent="0.4">
      <c r="A56" s="17"/>
      <c r="B56" s="73"/>
      <c r="F56" s="2"/>
      <c r="I56" s="37" t="s">
        <v>30</v>
      </c>
      <c r="J56" s="36"/>
      <c r="L56" s="76" t="str">
        <f>IFERROR(_xlfn.XLOOKUP(J56,param!$I$13:$I$16,param!$J$13:$J$16),"Séléctionnez un emplacement")</f>
        <v>Séléctionnez un emplacement</v>
      </c>
      <c r="M56" s="36"/>
      <c r="N56" s="75"/>
      <c r="O56" s="18"/>
    </row>
    <row r="57" spans="1:15" x14ac:dyDescent="0.35">
      <c r="A57" s="17"/>
      <c r="B57" s="73"/>
      <c r="F57" s="2"/>
      <c r="N57" s="75"/>
      <c r="O57" s="18"/>
    </row>
    <row r="58" spans="1:15" ht="16" thickBot="1" x14ac:dyDescent="0.4">
      <c r="A58" s="17"/>
      <c r="B58" s="73"/>
      <c r="F58" s="2"/>
      <c r="I58" s="77" t="s">
        <v>68</v>
      </c>
      <c r="J58" s="29">
        <f>param!$B$31</f>
        <v>5</v>
      </c>
      <c r="N58" s="75"/>
      <c r="O58" s="18"/>
    </row>
    <row r="59" spans="1:15" ht="16" thickBot="1" x14ac:dyDescent="0.4">
      <c r="A59" s="17"/>
      <c r="B59" s="73"/>
      <c r="I59" t="s">
        <v>30</v>
      </c>
      <c r="J59" s="36"/>
      <c r="L59" s="76" t="str">
        <f>IFERROR(_xlfn.XLOOKUP(J59,param!$I$13:$I$16,param!$J$13:$J$16),"Séléctionnez un emplacement")</f>
        <v>Séléctionnez un emplacement</v>
      </c>
      <c r="M59" s="36"/>
      <c r="N59" s="75"/>
      <c r="O59" s="18"/>
    </row>
    <row r="60" spans="1:15" x14ac:dyDescent="0.35">
      <c r="A60" s="17"/>
      <c r="B60" s="73"/>
      <c r="N60" s="75"/>
      <c r="O60" s="18"/>
    </row>
    <row r="61" spans="1:15" ht="9" customHeight="1" x14ac:dyDescent="0.35">
      <c r="A61" s="17"/>
      <c r="B61" s="78"/>
      <c r="C61" s="79"/>
      <c r="D61" s="80"/>
      <c r="E61" s="80"/>
      <c r="F61" s="28"/>
      <c r="G61" s="80"/>
      <c r="H61" s="80"/>
      <c r="I61" s="79"/>
      <c r="J61" s="80"/>
      <c r="K61" s="80"/>
      <c r="L61" s="80"/>
      <c r="M61" s="80"/>
      <c r="N61" s="81"/>
      <c r="O61" s="18"/>
    </row>
    <row r="62" spans="1:15" x14ac:dyDescent="0.35">
      <c r="A62" s="17"/>
      <c r="F62" s="1"/>
      <c r="O62" s="18"/>
    </row>
    <row r="63" spans="1:15" ht="9" customHeight="1" thickBot="1" x14ac:dyDescent="0.4">
      <c r="A63" s="17"/>
      <c r="B63" s="69"/>
      <c r="C63" s="70"/>
      <c r="D63" s="71"/>
      <c r="E63" s="71"/>
      <c r="F63" s="27"/>
      <c r="G63" s="71"/>
      <c r="H63" s="71"/>
      <c r="I63" s="70"/>
      <c r="J63" s="71"/>
      <c r="K63" s="71"/>
      <c r="L63" s="71"/>
      <c r="M63" s="71"/>
      <c r="N63" s="72"/>
      <c r="O63" s="18"/>
    </row>
    <row r="64" spans="1:15" ht="16" thickBot="1" x14ac:dyDescent="0.4">
      <c r="A64" s="17"/>
      <c r="B64" s="73" t="s">
        <v>32</v>
      </c>
      <c r="C64" s="37" t="s">
        <v>31</v>
      </c>
      <c r="D64" s="36"/>
      <c r="F64" s="2" t="s">
        <v>2</v>
      </c>
      <c r="G64" s="36"/>
      <c r="I64" s="74" t="s">
        <v>72</v>
      </c>
      <c r="N64" s="75"/>
      <c r="O64" s="18"/>
    </row>
    <row r="65" spans="1:15" ht="16" thickBot="1" x14ac:dyDescent="0.4">
      <c r="A65" s="17"/>
      <c r="B65" s="73"/>
      <c r="F65" s="2"/>
      <c r="I65" s="37" t="s">
        <v>30</v>
      </c>
      <c r="J65" s="36"/>
      <c r="L65" s="76" t="str">
        <f>IFERROR(_xlfn.XLOOKUP(J65,param!$I$13:$I$16,param!$J$13:$J$16),"Séléctionnez un emplacement")</f>
        <v>Séléctionnez un emplacement</v>
      </c>
      <c r="M65" s="36"/>
      <c r="N65" s="75"/>
      <c r="O65" s="18"/>
    </row>
    <row r="66" spans="1:15" x14ac:dyDescent="0.35">
      <c r="A66" s="17"/>
      <c r="B66" s="73"/>
      <c r="F66" s="2"/>
      <c r="N66" s="75"/>
      <c r="O66" s="18"/>
    </row>
    <row r="67" spans="1:15" ht="16" thickBot="1" x14ac:dyDescent="0.4">
      <c r="A67" s="17"/>
      <c r="B67" s="73"/>
      <c r="F67" s="2"/>
      <c r="I67" s="77" t="s">
        <v>68</v>
      </c>
      <c r="J67" s="29">
        <f>param!$B$31</f>
        <v>5</v>
      </c>
      <c r="N67" s="75"/>
      <c r="O67" s="18"/>
    </row>
    <row r="68" spans="1:15" ht="16" thickBot="1" x14ac:dyDescent="0.4">
      <c r="A68" s="17"/>
      <c r="B68" s="73"/>
      <c r="I68" t="s">
        <v>30</v>
      </c>
      <c r="J68" s="36"/>
      <c r="L68" s="76" t="str">
        <f>IFERROR(_xlfn.XLOOKUP(J68,param!$I$13:$I$16,param!$J$13:$J$16),"Séléctionnez un emplacement")</f>
        <v>Séléctionnez un emplacement</v>
      </c>
      <c r="M68" s="36"/>
      <c r="N68" s="75"/>
      <c r="O68" s="18"/>
    </row>
    <row r="69" spans="1:15" x14ac:dyDescent="0.35">
      <c r="A69" s="17"/>
      <c r="B69" s="73"/>
      <c r="N69" s="75"/>
      <c r="O69" s="18"/>
    </row>
    <row r="70" spans="1:15" ht="9" customHeight="1" x14ac:dyDescent="0.35">
      <c r="A70" s="17"/>
      <c r="B70" s="78"/>
      <c r="C70" s="79"/>
      <c r="D70" s="80"/>
      <c r="E70" s="80"/>
      <c r="F70" s="28"/>
      <c r="G70" s="80"/>
      <c r="H70" s="80"/>
      <c r="I70" s="79"/>
      <c r="J70" s="80"/>
      <c r="K70" s="80"/>
      <c r="L70" s="80"/>
      <c r="M70" s="80"/>
      <c r="N70" s="81"/>
      <c r="O70" s="18"/>
    </row>
    <row r="71" spans="1:15" x14ac:dyDescent="0.35">
      <c r="A71" s="17"/>
      <c r="F71" s="2"/>
      <c r="O71" s="18"/>
    </row>
    <row r="72" spans="1:15" ht="5.15" customHeight="1" x14ac:dyDescent="0.35">
      <c r="A72" s="17"/>
      <c r="O72" s="18"/>
    </row>
    <row r="73" spans="1:15" ht="5.15" customHeight="1" thickBot="1" x14ac:dyDescent="0.4">
      <c r="A73" s="19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20"/>
    </row>
  </sheetData>
  <sheetProtection algorithmName="SHA-512" hashValue="8F7basdXB9DZ8VarmX/AV1LUijcDsAEtPTdX+SyrDrKXv9Q8izcw1jdc6bl40dAKFH7GMhXN9JUStJnu2yXDIg==" saltValue="kjdRsQ0uT1btotZLb0lE1w==" spinCount="100000" sheet="1" objects="1" scenarios="1"/>
  <mergeCells count="6">
    <mergeCell ref="A52:O52"/>
    <mergeCell ref="A2:K2"/>
    <mergeCell ref="A3:K3"/>
    <mergeCell ref="A5:H5"/>
    <mergeCell ref="A8:O8"/>
    <mergeCell ref="A30:O30"/>
  </mergeCells>
  <dataValidations count="1">
    <dataValidation type="textLength" operator="lessThan" allowBlank="1" showInputMessage="1" showErrorMessage="1" errorTitle="Format incorrect" error="Merci de saisir un flocage de 10 caractères maximum, sans dépasser cette limite." sqref="J48:J50 J63 J26:J28 M15 J39 J17 M59 M24:M25 J61 M37 J19 M56 M12 J32 J41 M21 M34 J54 M46 M43 J70:J72 M68 M65" xr:uid="{5068967E-7E40-4C06-A213-25B3A7718D21}">
      <formula1>11</formula1>
    </dataValidation>
  </dataValidations>
  <pageMargins left="0.7" right="0.7" top="0.75" bottom="0.75" header="0.511811023622047" footer="0.511811023622047"/>
  <pageSetup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B70C2DB6-5BAD-4029-A992-A2216E00676E}">
          <x14:formula1>
            <xm:f>param!$C$4:$C$7</xm:f>
          </x14:formula1>
          <xm:sqref>D55 D64</xm:sqref>
        </x14:dataValidation>
        <x14:dataValidation type="list" allowBlank="1" showInputMessage="1" showErrorMessage="1" xr:uid="{81C19C80-BD3D-413C-BCB8-8FB3C8CCFFCC}">
          <x14:formula1>
            <xm:f>param!$A$4:$A$8</xm:f>
          </x14:formula1>
          <xm:sqref>D33 D42</xm:sqref>
        </x14:dataValidation>
        <x14:dataValidation type="list" allowBlank="1" showInputMessage="1" showErrorMessage="1" xr:uid="{F73E2D83-FB9B-4DB1-B940-019E2F92DB63}">
          <x14:formula1>
            <xm:f>param!$B$4:$B$7</xm:f>
          </x14:formula1>
          <xm:sqref>D11 D41 D63 D39 D61 D19:D22 D26:D27 D32 D48:D49 D54 D70:D71</xm:sqref>
        </x14:dataValidation>
        <x14:dataValidation type="list" allowBlank="1" showInputMessage="1" showErrorMessage="1" xr:uid="{EAB0E86D-2870-4AF1-B454-C33C158E6830}">
          <x14:formula1>
            <xm:f>param!$I$13:$I$15</xm:f>
          </x14:formula1>
          <xm:sqref>G28 J25 G72 G50</xm:sqref>
        </x14:dataValidation>
        <x14:dataValidation type="list" allowBlank="1" showInputMessage="1" showErrorMessage="1" xr:uid="{A80C1FD4-EC8B-41BD-B3CA-5360AA8CEE2D}">
          <x14:formula1>
            <xm:f>param!$I$13:$I$16</xm:f>
          </x14:formula1>
          <xm:sqref>J59 J15 J24 J37 J46 J12 J21 J34 J43 J56 J65 J68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ABC30-E236-45B2-BC38-B85AFBCCED76}">
  <dimension ref="A1:K25"/>
  <sheetViews>
    <sheetView showGridLines="0" zoomScale="81" zoomScaleNormal="81" workbookViewId="0">
      <selection activeCell="D10" sqref="D10"/>
    </sheetView>
  </sheetViews>
  <sheetFormatPr defaultColWidth="10.5" defaultRowHeight="15.5" x14ac:dyDescent="0.35"/>
  <cols>
    <col min="1" max="1" width="5.58203125" customWidth="1"/>
    <col min="2" max="2" width="3.83203125" customWidth="1"/>
    <col min="3" max="3" width="14.75" customWidth="1"/>
    <col min="4" max="4" width="11.58203125" customWidth="1"/>
    <col min="5" max="5" width="10.83203125" customWidth="1"/>
    <col min="6" max="6" width="13.5" customWidth="1"/>
    <col min="7" max="7" width="11.58203125" customWidth="1"/>
    <col min="9" max="9" width="30" customWidth="1"/>
    <col min="10" max="10" width="19.25" customWidth="1"/>
    <col min="11" max="11" width="6.58203125" customWidth="1"/>
    <col min="14" max="14" width="15.75" customWidth="1"/>
    <col min="15" max="15" width="3.25" customWidth="1"/>
    <col min="20" max="20" width="6.58203125" customWidth="1"/>
    <col min="22" max="22" width="8.5" customWidth="1"/>
    <col min="23" max="23" width="16.25" customWidth="1"/>
  </cols>
  <sheetData>
    <row r="1" spans="1:11" ht="10.5" customHeight="1" x14ac:dyDescent="0.35">
      <c r="C1" s="37"/>
      <c r="F1" s="1"/>
    </row>
    <row r="2" spans="1:11" ht="28" x14ac:dyDescent="0.6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1" ht="21" x14ac:dyDescent="0.5">
      <c r="A3" s="99" t="s">
        <v>16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1" ht="8.25" customHeight="1" x14ac:dyDescent="0.55000000000000004">
      <c r="B4" s="39"/>
      <c r="C4" s="40"/>
      <c r="D4" s="39"/>
      <c r="E4" s="39"/>
    </row>
    <row r="5" spans="1:11" ht="30" customHeight="1" x14ac:dyDescent="0.55000000000000004">
      <c r="A5" s="107" t="s">
        <v>63</v>
      </c>
      <c r="B5" s="107"/>
      <c r="C5" s="107"/>
      <c r="D5" s="107"/>
      <c r="E5" s="107"/>
      <c r="F5" s="107"/>
      <c r="G5" s="107"/>
      <c r="H5" s="107"/>
      <c r="I5" s="59">
        <f>param!B24</f>
        <v>45</v>
      </c>
      <c r="J5" s="60"/>
      <c r="K5" s="60"/>
    </row>
    <row r="6" spans="1:11" ht="240" customHeight="1" x14ac:dyDescent="0.5">
      <c r="A6" s="61"/>
    </row>
    <row r="7" spans="1:11" ht="21.5" thickBot="1" x14ac:dyDescent="0.55000000000000004">
      <c r="A7" s="61"/>
      <c r="C7" s="49"/>
    </row>
    <row r="8" spans="1:11" ht="21.5" thickBot="1" x14ac:dyDescent="0.55000000000000004">
      <c r="A8" s="108" t="s">
        <v>6</v>
      </c>
      <c r="B8" s="109"/>
      <c r="C8" s="109"/>
      <c r="D8" s="109"/>
      <c r="E8" s="109"/>
      <c r="F8" s="109"/>
      <c r="G8" s="109"/>
      <c r="H8" s="109"/>
      <c r="I8" s="109"/>
      <c r="J8" s="109"/>
      <c r="K8" s="110"/>
    </row>
    <row r="9" spans="1:11" ht="9.75" customHeight="1" thickBot="1" x14ac:dyDescent="0.55000000000000004">
      <c r="A9" s="54"/>
      <c r="B9" s="55"/>
      <c r="C9" s="55"/>
      <c r="D9" s="51"/>
      <c r="E9" s="55"/>
      <c r="F9" s="55"/>
      <c r="G9" s="51"/>
      <c r="H9" s="55"/>
      <c r="I9" s="55"/>
      <c r="K9" s="62"/>
    </row>
    <row r="10" spans="1:11" ht="16" customHeight="1" thickBot="1" x14ac:dyDescent="0.4">
      <c r="A10" s="17"/>
      <c r="B10" t="s">
        <v>1</v>
      </c>
      <c r="C10" s="37" t="s">
        <v>31</v>
      </c>
      <c r="D10" s="36"/>
      <c r="F10" s="2" t="s">
        <v>2</v>
      </c>
      <c r="G10" s="68"/>
      <c r="I10" s="37"/>
      <c r="K10" s="18"/>
    </row>
    <row r="11" spans="1:11" ht="16" customHeight="1" thickBot="1" x14ac:dyDescent="0.4">
      <c r="A11" s="17"/>
      <c r="F11" s="2"/>
      <c r="K11" s="18"/>
    </row>
    <row r="12" spans="1:11" ht="16" customHeight="1" thickBot="1" x14ac:dyDescent="0.4">
      <c r="A12" s="17"/>
      <c r="B12" t="s">
        <v>32</v>
      </c>
      <c r="C12" s="37" t="s">
        <v>31</v>
      </c>
      <c r="D12" s="36"/>
      <c r="F12" s="2" t="s">
        <v>2</v>
      </c>
      <c r="G12" s="36"/>
      <c r="I12" s="37"/>
      <c r="K12" s="18"/>
    </row>
    <row r="13" spans="1:11" ht="15.75" customHeight="1" thickBot="1" x14ac:dyDescent="0.4">
      <c r="A13" s="17"/>
      <c r="C13" s="37"/>
      <c r="K13" s="18"/>
    </row>
    <row r="14" spans="1:11" ht="21.5" thickBot="1" x14ac:dyDescent="0.55000000000000004">
      <c r="A14" s="111" t="s">
        <v>5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3"/>
    </row>
    <row r="15" spans="1:11" ht="9.75" customHeight="1" thickBot="1" x14ac:dyDescent="0.55000000000000004">
      <c r="A15" s="54"/>
      <c r="B15" s="55"/>
      <c r="C15" s="55"/>
      <c r="D15" s="51"/>
      <c r="E15" s="55"/>
      <c r="F15" s="55"/>
      <c r="G15" s="51"/>
      <c r="H15" s="55"/>
      <c r="I15" s="55"/>
      <c r="J15" s="37"/>
      <c r="K15" s="62"/>
    </row>
    <row r="16" spans="1:11" ht="16" thickBot="1" x14ac:dyDescent="0.4">
      <c r="A16" s="17"/>
      <c r="B16" t="s">
        <v>1</v>
      </c>
      <c r="C16" s="37" t="s">
        <v>31</v>
      </c>
      <c r="D16" s="36"/>
      <c r="F16" s="2" t="s">
        <v>2</v>
      </c>
      <c r="G16" s="36"/>
      <c r="I16" s="37"/>
      <c r="J16" s="37"/>
      <c r="K16" s="18"/>
    </row>
    <row r="17" spans="1:11" ht="16" thickBot="1" x14ac:dyDescent="0.4">
      <c r="A17" s="17"/>
      <c r="C17" s="37"/>
      <c r="D17" s="37"/>
      <c r="E17" s="37"/>
      <c r="F17" s="37"/>
      <c r="G17" s="37"/>
      <c r="H17" s="37"/>
      <c r="I17" s="37"/>
      <c r="J17" s="37"/>
      <c r="K17" s="18"/>
    </row>
    <row r="18" spans="1:11" ht="16" customHeight="1" thickBot="1" x14ac:dyDescent="0.4">
      <c r="A18" s="17"/>
      <c r="B18" t="s">
        <v>32</v>
      </c>
      <c r="C18" s="37" t="s">
        <v>31</v>
      </c>
      <c r="D18" s="36"/>
      <c r="F18" s="2" t="s">
        <v>2</v>
      </c>
      <c r="G18" s="36"/>
      <c r="H18" s="37"/>
      <c r="I18" s="37"/>
      <c r="J18" s="37"/>
      <c r="K18" s="18"/>
    </row>
    <row r="19" spans="1:11" ht="16" customHeight="1" thickBot="1" x14ac:dyDescent="0.4">
      <c r="A19" s="17"/>
      <c r="C19" s="37"/>
      <c r="D19" s="37"/>
      <c r="E19" s="37"/>
      <c r="F19" s="37"/>
      <c r="G19" s="37"/>
      <c r="H19" s="37"/>
      <c r="I19" s="37"/>
      <c r="J19" s="37"/>
      <c r="K19" s="18"/>
    </row>
    <row r="20" spans="1:11" ht="21.5" thickBot="1" x14ac:dyDescent="0.55000000000000004">
      <c r="A20" s="104" t="s">
        <v>34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6"/>
    </row>
    <row r="21" spans="1:11" ht="9.75" customHeight="1" thickBot="1" x14ac:dyDescent="0.55000000000000004">
      <c r="A21" s="63"/>
      <c r="B21" s="64"/>
      <c r="C21" s="64"/>
      <c r="D21" s="65"/>
      <c r="E21" s="64"/>
      <c r="F21" s="64"/>
      <c r="G21" s="65"/>
      <c r="H21" s="64"/>
      <c r="I21" s="64"/>
      <c r="J21" s="66"/>
      <c r="K21" s="67"/>
    </row>
    <row r="22" spans="1:11" ht="16" thickBot="1" x14ac:dyDescent="0.4">
      <c r="A22" s="17"/>
      <c r="B22" t="s">
        <v>1</v>
      </c>
      <c r="C22" s="37" t="s">
        <v>31</v>
      </c>
      <c r="D22" s="36"/>
      <c r="F22" s="2" t="s">
        <v>2</v>
      </c>
      <c r="G22" s="36"/>
      <c r="K22" s="18"/>
    </row>
    <row r="23" spans="1:11" ht="16" thickBot="1" x14ac:dyDescent="0.4">
      <c r="A23" s="17"/>
      <c r="K23" s="18"/>
    </row>
    <row r="24" spans="1:11" ht="16" thickBot="1" x14ac:dyDescent="0.4">
      <c r="A24" s="17"/>
      <c r="B24" t="s">
        <v>32</v>
      </c>
      <c r="C24" s="37" t="s">
        <v>31</v>
      </c>
      <c r="D24" s="36"/>
      <c r="F24" s="2" t="s">
        <v>2</v>
      </c>
      <c r="G24" s="36"/>
      <c r="K24" s="18"/>
    </row>
    <row r="25" spans="1:11" ht="16" thickBot="1" x14ac:dyDescent="0.4">
      <c r="A25" s="19"/>
      <c r="B25" s="53"/>
      <c r="C25" s="53"/>
      <c r="D25" s="53"/>
      <c r="E25" s="53"/>
      <c r="F25" s="53"/>
      <c r="G25" s="53"/>
      <c r="H25" s="53"/>
      <c r="I25" s="53"/>
      <c r="J25" s="53"/>
      <c r="K25" s="20"/>
    </row>
  </sheetData>
  <sheetProtection algorithmName="SHA-512" hashValue="+/NQ/75XXYnyyVON5OpeliTSaVsoN4F7uuxqx5ZBl8fDgtT7qAstSJFUvjhK7wMX4xNkxKR8+D0sFre1Zo67tw==" saltValue="l5EzqDfTHrtLqQv7u6J6kA==" spinCount="100000" sheet="1" objects="1" scenarios="1"/>
  <mergeCells count="6">
    <mergeCell ref="A2:K2"/>
    <mergeCell ref="A3:K3"/>
    <mergeCell ref="A8:K8"/>
    <mergeCell ref="A14:K14"/>
    <mergeCell ref="A20:K20"/>
    <mergeCell ref="A5:H5"/>
  </mergeCells>
  <dataValidations count="1">
    <dataValidation type="textLength" operator="lessThan" allowBlank="1" showInputMessage="1" showErrorMessage="1" errorTitle="Format incorrect" error="Merci de saisir un flocage de 10 caractères maximum, sans dépasser cette limite." sqref="J10 J12 J13 J16 J19 J22 J25 J28 J30 J33" xr:uid="{FAAF9C8B-6AD7-40FB-923C-49E39F68CB33}">
      <formula1>11</formula1>
    </dataValidation>
  </dataValidations>
  <pageMargins left="0.7" right="0.7" top="0.75" bottom="0.75" header="0.511811023622047" footer="0.511811023622047"/>
  <pageSetup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E64E151-4CBA-4138-9C50-021C1B43B083}">
          <x14:formula1>
            <xm:f>param!$B$4:$B$7</xm:f>
          </x14:formula1>
          <xm:sqref>D10 D12:D13</xm:sqref>
        </x14:dataValidation>
        <x14:dataValidation type="list" allowBlank="1" showInputMessage="1" showErrorMessage="1" xr:uid="{93FC0A70-2BBB-4A64-8376-97DDAFEDB439}">
          <x14:formula1>
            <xm:f>param!$A$4:$A$8</xm:f>
          </x14:formula1>
          <xm:sqref>D16 D18:D19</xm:sqref>
        </x14:dataValidation>
        <x14:dataValidation type="list" allowBlank="1" showInputMessage="1" showErrorMessage="1" xr:uid="{5396D378-E01F-4F3E-8240-D551F97964AB}">
          <x14:formula1>
            <xm:f>param!$C$4:$C$7</xm:f>
          </x14:formula1>
          <xm:sqref>D22 D30 D24:D25</xm:sqref>
        </x14:dataValidation>
        <x14:dataValidation type="list" allowBlank="1" showInputMessage="1" showErrorMessage="1" xr:uid="{B0F2713F-C1EF-455B-B0EC-B29C4485F9A7}">
          <x14:formula1>
            <xm:f>param!$I$13:$I$14</xm:f>
          </x14:formula1>
          <xm:sqref>N13 G28 G33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46EA5-2360-4E33-A790-E087CA38135C}">
  <dimension ref="A1:L53"/>
  <sheetViews>
    <sheetView showGridLines="0" topLeftCell="A4" zoomScale="81" zoomScaleNormal="81" workbookViewId="0">
      <selection activeCell="D12" sqref="D12"/>
    </sheetView>
  </sheetViews>
  <sheetFormatPr defaultColWidth="10.5" defaultRowHeight="15.5" x14ac:dyDescent="0.35"/>
  <cols>
    <col min="1" max="1" width="5.58203125" customWidth="1"/>
    <col min="2" max="2" width="3.83203125" customWidth="1"/>
    <col min="3" max="3" width="14.75" customWidth="1"/>
    <col min="4" max="4" width="11.58203125" customWidth="1"/>
    <col min="5" max="5" width="10.83203125" customWidth="1"/>
    <col min="6" max="7" width="13.5" customWidth="1"/>
    <col min="8" max="8" width="19.75" customWidth="1"/>
    <col min="9" max="11" width="13.33203125" customWidth="1"/>
    <col min="12" max="12" width="6.58203125" customWidth="1"/>
    <col min="15" max="15" width="15.75" customWidth="1"/>
    <col min="16" max="16" width="3.25" customWidth="1"/>
    <col min="21" max="21" width="6.58203125" customWidth="1"/>
    <col min="23" max="23" width="8.5" customWidth="1"/>
    <col min="24" max="24" width="16.25" customWidth="1"/>
  </cols>
  <sheetData>
    <row r="1" spans="1:12" ht="10.5" customHeight="1" x14ac:dyDescent="0.35">
      <c r="C1" s="37"/>
      <c r="F1" s="1"/>
    </row>
    <row r="2" spans="1:12" ht="28" x14ac:dyDescent="0.6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ht="21" x14ac:dyDescent="0.5">
      <c r="A3" s="99" t="s">
        <v>25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38"/>
    </row>
    <row r="4" spans="1:12" ht="21" x14ac:dyDescent="0.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 ht="21" x14ac:dyDescent="0.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2" ht="63" customHeight="1" x14ac:dyDescent="0.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2" ht="8.25" customHeight="1" thickBot="1" x14ac:dyDescent="0.6">
      <c r="B7" s="39"/>
      <c r="C7" s="40"/>
      <c r="D7" s="39"/>
      <c r="E7" s="39"/>
    </row>
    <row r="8" spans="1:12" ht="30" customHeight="1" thickBot="1" x14ac:dyDescent="0.6">
      <c r="A8" s="117" t="s">
        <v>64</v>
      </c>
      <c r="B8" s="118"/>
      <c r="C8" s="118"/>
      <c r="D8" s="118"/>
      <c r="E8" s="118"/>
      <c r="F8" s="118"/>
      <c r="G8" s="118"/>
      <c r="H8" s="41">
        <f>param!B27</f>
        <v>45</v>
      </c>
      <c r="I8" s="42"/>
      <c r="J8" s="43"/>
      <c r="K8" s="43"/>
      <c r="L8" s="44"/>
    </row>
    <row r="9" spans="1:12" ht="13.5" customHeight="1" x14ac:dyDescent="0.55000000000000004">
      <c r="A9" s="45"/>
      <c r="B9" s="46"/>
      <c r="C9" s="46"/>
      <c r="D9" s="46"/>
      <c r="E9" s="46"/>
      <c r="F9" s="46"/>
      <c r="G9" s="46"/>
      <c r="H9" s="46"/>
      <c r="I9" s="46"/>
      <c r="J9" s="46"/>
      <c r="K9" s="46"/>
      <c r="L9" s="47"/>
    </row>
    <row r="10" spans="1:12" ht="178.5" customHeight="1" x14ac:dyDescent="0.5">
      <c r="A10" s="48"/>
      <c r="L10" s="18"/>
    </row>
    <row r="11" spans="1:12" ht="21.5" thickBot="1" x14ac:dyDescent="0.55000000000000004">
      <c r="A11" s="48"/>
      <c r="C11" s="49"/>
      <c r="D11" s="37"/>
      <c r="L11" s="18"/>
    </row>
    <row r="12" spans="1:12" ht="16" thickBot="1" x14ac:dyDescent="0.4">
      <c r="A12" s="17"/>
      <c r="C12" s="2" t="s">
        <v>2</v>
      </c>
      <c r="D12" s="36"/>
      <c r="L12" s="18"/>
    </row>
    <row r="13" spans="1:12" ht="9.75" customHeight="1" thickBot="1" x14ac:dyDescent="0.55000000000000004">
      <c r="A13" s="50"/>
      <c r="B13" s="51"/>
      <c r="C13" s="51"/>
      <c r="D13" s="52"/>
      <c r="E13" s="51"/>
      <c r="F13" s="53"/>
      <c r="G13" s="53"/>
      <c r="H13" s="53"/>
      <c r="I13" s="53"/>
      <c r="J13" s="53"/>
      <c r="K13" s="53"/>
      <c r="L13" s="20"/>
    </row>
    <row r="14" spans="1:12" ht="9.75" customHeight="1" x14ac:dyDescent="0.5">
      <c r="A14" s="54"/>
      <c r="B14" s="55"/>
      <c r="C14" s="55"/>
      <c r="D14" s="37"/>
      <c r="E14" s="55"/>
    </row>
    <row r="15" spans="1:12" ht="9.75" customHeight="1" x14ac:dyDescent="0.5">
      <c r="A15" s="54"/>
      <c r="B15" s="55"/>
      <c r="C15" s="55"/>
      <c r="D15" s="37"/>
      <c r="E15" s="55"/>
    </row>
    <row r="16" spans="1:12" ht="9.75" customHeight="1" x14ac:dyDescent="0.5">
      <c r="A16" s="54"/>
      <c r="B16" s="55"/>
      <c r="C16" s="55"/>
      <c r="D16" s="37"/>
      <c r="E16" s="55"/>
    </row>
    <row r="17" spans="1:12" ht="30" customHeight="1" x14ac:dyDescent="0.55000000000000004">
      <c r="A17" s="119" t="s">
        <v>65</v>
      </c>
      <c r="B17" s="120"/>
      <c r="C17" s="120"/>
      <c r="D17" s="120"/>
      <c r="E17" s="120"/>
      <c r="F17" s="120"/>
      <c r="G17" s="120"/>
      <c r="H17" s="56">
        <f>param!B28</f>
        <v>45</v>
      </c>
      <c r="I17" s="57"/>
      <c r="J17" s="57"/>
      <c r="K17" s="57"/>
      <c r="L17" s="58"/>
    </row>
    <row r="18" spans="1:12" ht="13.5" customHeight="1" x14ac:dyDescent="0.55000000000000004">
      <c r="A18" s="4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7"/>
    </row>
    <row r="19" spans="1:12" ht="178.5" customHeight="1" x14ac:dyDescent="0.5">
      <c r="A19" s="48"/>
      <c r="L19" s="18"/>
    </row>
    <row r="20" spans="1:12" ht="21.5" thickBot="1" x14ac:dyDescent="0.55000000000000004">
      <c r="A20" s="48"/>
      <c r="C20" s="49"/>
      <c r="D20" s="37"/>
      <c r="L20" s="18"/>
    </row>
    <row r="21" spans="1:12" ht="16" customHeight="1" thickBot="1" x14ac:dyDescent="0.4">
      <c r="A21" s="17"/>
      <c r="B21" t="s">
        <v>1</v>
      </c>
      <c r="C21" s="37" t="s">
        <v>37</v>
      </c>
      <c r="D21" s="36"/>
      <c r="F21" s="37" t="s">
        <v>2</v>
      </c>
      <c r="G21" s="36"/>
      <c r="L21" s="18"/>
    </row>
    <row r="22" spans="1:12" ht="16" customHeight="1" thickBot="1" x14ac:dyDescent="0.4">
      <c r="A22" s="17"/>
      <c r="L22" s="18"/>
    </row>
    <row r="23" spans="1:12" ht="16" customHeight="1" thickBot="1" x14ac:dyDescent="0.4">
      <c r="A23" s="17"/>
      <c r="B23" t="s">
        <v>32</v>
      </c>
      <c r="C23" s="37" t="s">
        <v>37</v>
      </c>
      <c r="D23" s="36"/>
      <c r="F23" s="37" t="s">
        <v>2</v>
      </c>
      <c r="G23" s="36"/>
      <c r="L23" s="18"/>
    </row>
    <row r="24" spans="1:12" ht="9.75" customHeight="1" thickBot="1" x14ac:dyDescent="0.55000000000000004">
      <c r="A24" s="50"/>
      <c r="B24" s="51"/>
      <c r="C24" s="51"/>
      <c r="D24" s="52"/>
      <c r="E24" s="51"/>
      <c r="F24" s="53"/>
      <c r="G24" s="53"/>
      <c r="H24" s="53"/>
      <c r="I24" s="53"/>
      <c r="J24" s="53"/>
      <c r="K24" s="53"/>
      <c r="L24" s="20"/>
    </row>
    <row r="25" spans="1:12" ht="9.75" customHeight="1" x14ac:dyDescent="0.5">
      <c r="A25" s="54"/>
      <c r="B25" s="55"/>
      <c r="C25" s="55"/>
      <c r="D25" s="37"/>
      <c r="E25" s="55"/>
    </row>
    <row r="26" spans="1:12" ht="9.75" customHeight="1" x14ac:dyDescent="0.5">
      <c r="A26" s="54"/>
      <c r="B26" s="55"/>
      <c r="C26" s="55"/>
      <c r="D26" s="37"/>
      <c r="E26" s="55"/>
    </row>
    <row r="27" spans="1:12" ht="9.75" customHeight="1" x14ac:dyDescent="0.5">
      <c r="A27" s="54"/>
      <c r="B27" s="55"/>
      <c r="C27" s="55"/>
      <c r="D27" s="37"/>
      <c r="E27" s="55"/>
    </row>
    <row r="28" spans="1:12" ht="30" customHeight="1" x14ac:dyDescent="0.55000000000000004">
      <c r="A28" s="119" t="s">
        <v>66</v>
      </c>
      <c r="B28" s="120"/>
      <c r="C28" s="120"/>
      <c r="D28" s="120"/>
      <c r="E28" s="120"/>
      <c r="F28" s="120"/>
      <c r="G28" s="120"/>
      <c r="H28" s="56">
        <f>param!B29</f>
        <v>15</v>
      </c>
      <c r="I28" s="57"/>
      <c r="J28" s="57"/>
      <c r="K28" s="57"/>
      <c r="L28" s="58"/>
    </row>
    <row r="29" spans="1:12" ht="13.5" customHeight="1" x14ac:dyDescent="0.55000000000000004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7"/>
    </row>
    <row r="30" spans="1:12" ht="178.5" customHeight="1" x14ac:dyDescent="0.5">
      <c r="A30" s="48"/>
      <c r="L30" s="18"/>
    </row>
    <row r="31" spans="1:12" ht="21.5" thickBot="1" x14ac:dyDescent="0.55000000000000004">
      <c r="A31" s="48"/>
      <c r="C31" s="49"/>
      <c r="D31" s="37"/>
      <c r="L31" s="18"/>
    </row>
    <row r="32" spans="1:12" ht="15.75" customHeight="1" thickBot="1" x14ac:dyDescent="0.4">
      <c r="A32" s="17"/>
      <c r="B32" t="s">
        <v>1</v>
      </c>
      <c r="C32" s="37" t="s">
        <v>40</v>
      </c>
      <c r="D32" s="36"/>
      <c r="F32" s="37" t="s">
        <v>37</v>
      </c>
      <c r="G32" s="36"/>
      <c r="I32" s="37" t="s">
        <v>2</v>
      </c>
      <c r="J32" s="36"/>
      <c r="L32" s="18"/>
    </row>
    <row r="33" spans="1:12" ht="16" customHeight="1" thickBot="1" x14ac:dyDescent="0.4">
      <c r="A33" s="17"/>
      <c r="L33" s="18"/>
    </row>
    <row r="34" spans="1:12" ht="16" customHeight="1" thickBot="1" x14ac:dyDescent="0.4">
      <c r="A34" s="17"/>
      <c r="B34" t="s">
        <v>32</v>
      </c>
      <c r="C34" s="37" t="s">
        <v>40</v>
      </c>
      <c r="D34" s="36"/>
      <c r="F34" s="37" t="s">
        <v>37</v>
      </c>
      <c r="G34" s="36"/>
      <c r="I34" s="37" t="s">
        <v>2</v>
      </c>
      <c r="J34" s="36"/>
      <c r="L34" s="18"/>
    </row>
    <row r="35" spans="1:12" ht="16" customHeight="1" thickBot="1" x14ac:dyDescent="0.4">
      <c r="A35" s="17"/>
      <c r="L35" s="18"/>
    </row>
    <row r="36" spans="1:12" ht="16" customHeight="1" thickBot="1" x14ac:dyDescent="0.4">
      <c r="A36" s="17"/>
      <c r="B36" t="s">
        <v>33</v>
      </c>
      <c r="C36" s="37" t="s">
        <v>40</v>
      </c>
      <c r="D36" s="36"/>
      <c r="F36" s="37" t="s">
        <v>37</v>
      </c>
      <c r="G36" s="36"/>
      <c r="I36" s="37" t="s">
        <v>2</v>
      </c>
      <c r="J36" s="36"/>
      <c r="L36" s="18"/>
    </row>
    <row r="37" spans="1:12" ht="9.75" customHeight="1" thickBot="1" x14ac:dyDescent="0.55000000000000004">
      <c r="A37" s="50"/>
      <c r="B37" s="51"/>
      <c r="C37" s="51"/>
      <c r="D37" s="52"/>
      <c r="E37" s="51"/>
      <c r="F37" s="53"/>
      <c r="G37" s="53"/>
      <c r="H37" s="53"/>
      <c r="I37" s="53"/>
      <c r="J37" s="53"/>
      <c r="K37" s="53"/>
      <c r="L37" s="20"/>
    </row>
    <row r="38" spans="1:12" ht="9.75" customHeight="1" x14ac:dyDescent="0.5">
      <c r="A38" s="54"/>
      <c r="B38" s="55"/>
      <c r="C38" s="55"/>
      <c r="D38" s="37"/>
      <c r="E38" s="55"/>
    </row>
    <row r="39" spans="1:12" ht="6.75" customHeight="1" x14ac:dyDescent="0.55000000000000004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</row>
    <row r="40" spans="1:12" ht="16" customHeight="1" x14ac:dyDescent="0.35"/>
    <row r="41" spans="1:12" ht="16" customHeight="1" x14ac:dyDescent="0.35"/>
    <row r="42" spans="1:12" ht="16" customHeight="1" x14ac:dyDescent="0.35"/>
    <row r="43" spans="1:12" ht="15.75" customHeight="1" x14ac:dyDescent="0.35"/>
    <row r="45" spans="1:12" ht="9.75" customHeight="1" x14ac:dyDescent="0.35"/>
    <row r="48" spans="1:12" ht="16" customHeight="1" x14ac:dyDescent="0.35"/>
    <row r="49" ht="16" customHeight="1" x14ac:dyDescent="0.35"/>
    <row r="50" ht="16" customHeight="1" x14ac:dyDescent="0.35"/>
    <row r="51" ht="16" customHeight="1" x14ac:dyDescent="0.35"/>
    <row r="53" ht="9.75" customHeight="1" x14ac:dyDescent="0.35"/>
  </sheetData>
  <sheetProtection algorithmName="SHA-512" hashValue="U0U5qZmHQCoqF4VBE2uleix9ZZ/AsSkaQekT/vkfIbb/zCMYTRB4/6Np1CpPoTE+nlg9HBUKDvvMF0+mqUs8mA==" saltValue="DfZyJzftbXH53VzchSd5ag==" spinCount="100000" sheet="1" objects="1" scenarios="1"/>
  <mergeCells count="6">
    <mergeCell ref="A2:L2"/>
    <mergeCell ref="A8:G8"/>
    <mergeCell ref="A17:G17"/>
    <mergeCell ref="A28:G28"/>
    <mergeCell ref="A39:L39"/>
    <mergeCell ref="A3:K3"/>
  </mergeCells>
  <dataValidations count="1">
    <dataValidation type="textLength" operator="lessThan" allowBlank="1" showInputMessage="1" showErrorMessage="1" errorTitle="Format incorrect" error="Merci de saisir un flocage de 10 caractères maximum, sans dépasser cette limite." sqref="J39:K41 J43:K43 J46:K46 J49:K49 J51:K51 J54:K54 J57:K57 J59:K59 J62:K62 J64:K64 J67:K67" xr:uid="{0930FA9F-F50F-407A-AA19-B410783D5E43}">
      <formula1>11</formula1>
    </dataValidation>
  </dataValidations>
  <pageMargins left="0.7" right="0.7" top="0.75" bottom="0.75" header="0.511811023622047" footer="0.511811023622047"/>
  <pageSetup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25B68117-07B6-4625-947C-9A87F6FA2601}">
          <x14:formula1>
            <xm:f>param!$C$4:$C$7</xm:f>
          </x14:formula1>
          <xm:sqref>D54 D58:D59 D64 D56</xm:sqref>
        </x14:dataValidation>
        <x14:dataValidation type="list" allowBlank="1" showInputMessage="1" showErrorMessage="1" xr:uid="{555DD320-5920-4083-823C-FB7B452D03E9}">
          <x14:formula1>
            <xm:f>param!$A$4:$A$8</xm:f>
          </x14:formula1>
          <xm:sqref>D46 D50:D51 D48</xm:sqref>
        </x14:dataValidation>
        <x14:dataValidation type="list" allowBlank="1" showInputMessage="1" showErrorMessage="1" xr:uid="{742C0F29-FC8B-4C19-A224-1B933C82E544}">
          <x14:formula1>
            <xm:f>param!$B$4:$B$7</xm:f>
          </x14:formula1>
          <xm:sqref>D43</xm:sqref>
        </x14:dataValidation>
        <x14:dataValidation type="list" allowBlank="1" showInputMessage="1" showErrorMessage="1" xr:uid="{E6EB847B-59DD-494F-BB6B-F2A976DBF116}">
          <x14:formula1>
            <xm:f>param!$J$4:$J$5</xm:f>
          </x14:formula1>
          <xm:sqref>D21 D23</xm:sqref>
        </x14:dataValidation>
        <x14:dataValidation type="list" allowBlank="1" showInputMessage="1" showErrorMessage="1" xr:uid="{3C2CD0D2-DBC9-4C46-8B8E-558BA8F910C2}">
          <x14:formula1>
            <xm:f>param!$L$4:$L$5</xm:f>
          </x14:formula1>
          <xm:sqref>D32 D34 D36</xm:sqref>
        </x14:dataValidation>
        <x14:dataValidation type="list" allowBlank="1" showInputMessage="1" showErrorMessage="1" xr:uid="{30B62258-BF37-4C87-AD10-4A12B512678D}">
          <x14:formula1>
            <xm:f>param!$K$4:$K$8</xm:f>
          </x14:formula1>
          <xm:sqref>G32 G34 G36</xm:sqref>
        </x14:dataValidation>
        <x14:dataValidation type="list" allowBlank="1" showInputMessage="1" showErrorMessage="1" xr:uid="{C1FDCC75-4D01-448E-9400-69883CC04DFD}">
          <x14:formula1>
            <xm:f>param!$I$13:$I$14</xm:f>
          </x14:formula1>
          <xm:sqref>O43 G41 G49 G57 G62 G67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49B1E-7078-4A8A-B132-54507DB7A7AF}">
  <dimension ref="A1:L35"/>
  <sheetViews>
    <sheetView topLeftCell="A3" workbookViewId="0">
      <selection activeCell="M25" sqref="M25"/>
    </sheetView>
  </sheetViews>
  <sheetFormatPr defaultRowHeight="15.5" x14ac:dyDescent="0.35"/>
  <cols>
    <col min="1" max="1" width="23.33203125" customWidth="1"/>
    <col min="2" max="8" width="8.58203125" customWidth="1"/>
    <col min="9" max="9" width="14.75" customWidth="1"/>
    <col min="10" max="10" width="27.75" customWidth="1"/>
    <col min="11" max="12" width="12.58203125" customWidth="1"/>
  </cols>
  <sheetData>
    <row r="1" spans="1:12" ht="19" thickBot="1" x14ac:dyDescent="0.5">
      <c r="A1" s="122"/>
      <c r="B1" s="123"/>
      <c r="C1" s="123"/>
      <c r="D1" s="123"/>
      <c r="E1" s="123"/>
      <c r="F1" s="123"/>
      <c r="G1" s="123"/>
      <c r="H1" s="124"/>
    </row>
    <row r="2" spans="1:12" ht="16" thickBot="1" x14ac:dyDescent="0.4">
      <c r="A2" s="127" t="s">
        <v>35</v>
      </c>
      <c r="B2" s="129"/>
      <c r="C2" s="128"/>
      <c r="D2" s="127" t="s">
        <v>3</v>
      </c>
      <c r="E2" s="129"/>
      <c r="F2" s="128"/>
      <c r="G2" s="130" t="s">
        <v>4</v>
      </c>
      <c r="H2" s="131"/>
      <c r="I2" s="125" t="s">
        <v>36</v>
      </c>
      <c r="J2" s="126"/>
      <c r="K2" s="126"/>
      <c r="L2" s="126"/>
    </row>
    <row r="3" spans="1:12" ht="16" thickBot="1" x14ac:dyDescent="0.4">
      <c r="A3" s="9" t="s">
        <v>5</v>
      </c>
      <c r="B3" s="9" t="s">
        <v>6</v>
      </c>
      <c r="C3" s="9" t="s">
        <v>7</v>
      </c>
      <c r="D3" s="9" t="s">
        <v>5</v>
      </c>
      <c r="E3" s="9" t="s">
        <v>6</v>
      </c>
      <c r="F3" s="9" t="s">
        <v>7</v>
      </c>
      <c r="G3" s="9" t="s">
        <v>13</v>
      </c>
      <c r="H3" s="9" t="s">
        <v>7</v>
      </c>
      <c r="I3" s="16" t="s">
        <v>17</v>
      </c>
      <c r="J3" s="16" t="s">
        <v>18</v>
      </c>
      <c r="K3" s="16" t="s">
        <v>24</v>
      </c>
      <c r="L3" s="16" t="s">
        <v>24</v>
      </c>
    </row>
    <row r="4" spans="1:12" x14ac:dyDescent="0.35">
      <c r="A4" s="10" t="s">
        <v>12</v>
      </c>
      <c r="B4" s="4" t="s">
        <v>8</v>
      </c>
      <c r="C4" s="10">
        <v>128</v>
      </c>
      <c r="D4" s="14" t="s">
        <v>12</v>
      </c>
      <c r="E4" s="12" t="s">
        <v>8</v>
      </c>
      <c r="F4" s="15">
        <v>128</v>
      </c>
      <c r="G4" s="12" t="s">
        <v>8</v>
      </c>
      <c r="H4" s="10">
        <v>128</v>
      </c>
      <c r="I4" s="12"/>
      <c r="J4" s="12" t="s">
        <v>8</v>
      </c>
      <c r="K4" s="5" t="s">
        <v>19</v>
      </c>
      <c r="L4" s="12" t="s">
        <v>38</v>
      </c>
    </row>
    <row r="5" spans="1:12" x14ac:dyDescent="0.35">
      <c r="A5" s="10" t="s">
        <v>8</v>
      </c>
      <c r="B5" s="4" t="s">
        <v>9</v>
      </c>
      <c r="C5" s="10">
        <v>140</v>
      </c>
      <c r="D5" s="3" t="s">
        <v>8</v>
      </c>
      <c r="E5" s="10" t="s">
        <v>9</v>
      </c>
      <c r="F5" s="5">
        <v>140</v>
      </c>
      <c r="G5" s="10" t="s">
        <v>9</v>
      </c>
      <c r="H5" s="10">
        <v>140</v>
      </c>
      <c r="I5" s="10"/>
      <c r="J5" s="10" t="s">
        <v>9</v>
      </c>
      <c r="K5" s="22" t="s">
        <v>20</v>
      </c>
      <c r="L5" s="10" t="s">
        <v>39</v>
      </c>
    </row>
    <row r="6" spans="1:12" x14ac:dyDescent="0.35">
      <c r="A6" s="10" t="s">
        <v>9</v>
      </c>
      <c r="B6" s="4" t="s">
        <v>10</v>
      </c>
      <c r="C6" s="10">
        <v>152</v>
      </c>
      <c r="D6" s="3" t="s">
        <v>9</v>
      </c>
      <c r="E6" s="10" t="s">
        <v>10</v>
      </c>
      <c r="F6" s="5">
        <v>152</v>
      </c>
      <c r="G6" s="10" t="s">
        <v>10</v>
      </c>
      <c r="H6" s="10">
        <v>152</v>
      </c>
      <c r="I6" s="10"/>
      <c r="J6" s="10"/>
      <c r="K6" s="5" t="s">
        <v>21</v>
      </c>
      <c r="L6" s="21"/>
    </row>
    <row r="7" spans="1:12" x14ac:dyDescent="0.35">
      <c r="A7" s="10" t="s">
        <v>10</v>
      </c>
      <c r="B7" s="4" t="s">
        <v>11</v>
      </c>
      <c r="C7" s="10">
        <v>164</v>
      </c>
      <c r="D7" s="3" t="s">
        <v>10</v>
      </c>
      <c r="E7" s="10" t="s">
        <v>11</v>
      </c>
      <c r="F7" s="5">
        <v>164</v>
      </c>
      <c r="G7" s="10" t="s">
        <v>11</v>
      </c>
      <c r="H7" s="10">
        <v>164</v>
      </c>
      <c r="I7" s="10"/>
      <c r="J7" s="10"/>
      <c r="K7" s="5" t="s">
        <v>22</v>
      </c>
      <c r="L7" s="21"/>
    </row>
    <row r="8" spans="1:12" ht="16" thickBot="1" x14ac:dyDescent="0.4">
      <c r="A8" s="11" t="s">
        <v>11</v>
      </c>
      <c r="B8" s="7"/>
      <c r="C8" s="11"/>
      <c r="D8" s="6" t="s">
        <v>11</v>
      </c>
      <c r="E8" s="11"/>
      <c r="F8" s="8"/>
      <c r="G8" s="13"/>
      <c r="H8" s="11"/>
      <c r="I8" s="11"/>
      <c r="J8" s="11"/>
      <c r="K8" s="8" t="s">
        <v>23</v>
      </c>
      <c r="L8" s="13"/>
    </row>
    <row r="11" spans="1:12" ht="16" thickBot="1" x14ac:dyDescent="0.4"/>
    <row r="12" spans="1:12" ht="16" thickBot="1" x14ac:dyDescent="0.4">
      <c r="A12" s="127" t="s">
        <v>58</v>
      </c>
      <c r="B12" s="128"/>
      <c r="I12" s="25" t="s">
        <v>26</v>
      </c>
      <c r="J12" s="35" t="s">
        <v>70</v>
      </c>
    </row>
    <row r="13" spans="1:12" ht="16" thickBot="1" x14ac:dyDescent="0.4">
      <c r="A13" s="24" t="s">
        <v>47</v>
      </c>
      <c r="B13" s="23"/>
      <c r="I13" s="12" t="s">
        <v>27</v>
      </c>
      <c r="J13" s="34" t="s">
        <v>69</v>
      </c>
    </row>
    <row r="14" spans="1:12" x14ac:dyDescent="0.35">
      <c r="A14" s="17" t="s">
        <v>42</v>
      </c>
      <c r="B14" s="18">
        <v>35</v>
      </c>
      <c r="I14" s="26" t="s">
        <v>28</v>
      </c>
      <c r="J14" s="21" t="s">
        <v>69</v>
      </c>
    </row>
    <row r="15" spans="1:12" x14ac:dyDescent="0.35">
      <c r="A15" s="17" t="s">
        <v>46</v>
      </c>
      <c r="B15" s="18">
        <v>35</v>
      </c>
      <c r="I15" s="10" t="s">
        <v>67</v>
      </c>
      <c r="J15" s="21" t="s">
        <v>71</v>
      </c>
    </row>
    <row r="16" spans="1:12" ht="16" thickBot="1" x14ac:dyDescent="0.4">
      <c r="A16" s="17" t="s">
        <v>43</v>
      </c>
      <c r="B16" s="18">
        <v>30</v>
      </c>
      <c r="I16" s="13" t="s">
        <v>86</v>
      </c>
      <c r="J16" s="13" t="str">
        <f>""</f>
        <v/>
      </c>
    </row>
    <row r="17" spans="1:10" ht="9.75" customHeight="1" thickBot="1" x14ac:dyDescent="0.4">
      <c r="A17" s="17"/>
      <c r="B17" s="18"/>
    </row>
    <row r="18" spans="1:10" ht="16" thickBot="1" x14ac:dyDescent="0.4">
      <c r="A18" s="24" t="s">
        <v>50</v>
      </c>
      <c r="B18" s="23"/>
    </row>
    <row r="19" spans="1:10" x14ac:dyDescent="0.35">
      <c r="A19" s="17" t="s">
        <v>42</v>
      </c>
      <c r="B19" s="18">
        <v>30</v>
      </c>
    </row>
    <row r="20" spans="1:10" x14ac:dyDescent="0.35">
      <c r="A20" s="17" t="s">
        <v>48</v>
      </c>
      <c r="B20" s="18">
        <v>60</v>
      </c>
    </row>
    <row r="21" spans="1:10" ht="9.75" customHeight="1" thickBot="1" x14ac:dyDescent="0.4">
      <c r="A21" s="17"/>
      <c r="B21" s="18"/>
    </row>
    <row r="22" spans="1:10" ht="16" thickBot="1" x14ac:dyDescent="0.4">
      <c r="A22" s="24" t="s">
        <v>49</v>
      </c>
      <c r="B22" s="23"/>
      <c r="I22" s="25" t="s">
        <v>80</v>
      </c>
    </row>
    <row r="23" spans="1:10" x14ac:dyDescent="0.35">
      <c r="A23" s="17" t="s">
        <v>51</v>
      </c>
      <c r="B23" s="18">
        <v>60</v>
      </c>
      <c r="I23" s="12" t="s">
        <v>81</v>
      </c>
    </row>
    <row r="24" spans="1:10" ht="16" thickBot="1" x14ac:dyDescent="0.4">
      <c r="A24" s="17" t="s">
        <v>57</v>
      </c>
      <c r="B24" s="18">
        <v>45</v>
      </c>
      <c r="I24" s="32" t="s">
        <v>82</v>
      </c>
    </row>
    <row r="25" spans="1:10" ht="9.75" customHeight="1" thickBot="1" x14ac:dyDescent="0.4">
      <c r="A25" s="17"/>
      <c r="B25" s="18"/>
    </row>
    <row r="26" spans="1:10" ht="16" thickBot="1" x14ac:dyDescent="0.4">
      <c r="A26" s="24" t="s">
        <v>36</v>
      </c>
      <c r="B26" s="23"/>
      <c r="I26" s="25" t="s">
        <v>84</v>
      </c>
    </row>
    <row r="27" spans="1:10" x14ac:dyDescent="0.35">
      <c r="A27" s="17" t="s">
        <v>52</v>
      </c>
      <c r="B27" s="18">
        <v>45</v>
      </c>
      <c r="I27" s="12" t="s">
        <v>52</v>
      </c>
      <c r="J27" s="31" t="str">
        <f>""</f>
        <v/>
      </c>
    </row>
    <row r="28" spans="1:10" ht="16" thickBot="1" x14ac:dyDescent="0.4">
      <c r="A28" s="17" t="s">
        <v>53</v>
      </c>
      <c r="B28" s="18">
        <v>45</v>
      </c>
      <c r="I28" s="32" t="s">
        <v>53</v>
      </c>
      <c r="J28" s="18" t="s">
        <v>37</v>
      </c>
    </row>
    <row r="29" spans="1:10" ht="16" thickBot="1" x14ac:dyDescent="0.4">
      <c r="A29" s="19" t="s">
        <v>54</v>
      </c>
      <c r="B29" s="20">
        <v>15</v>
      </c>
      <c r="I29" s="32" t="s">
        <v>53</v>
      </c>
      <c r="J29" s="20" t="s">
        <v>37</v>
      </c>
    </row>
    <row r="30" spans="1:10" ht="16" thickBot="1" x14ac:dyDescent="0.4">
      <c r="A30" s="17"/>
      <c r="B30" s="18"/>
    </row>
    <row r="31" spans="1:10" ht="16" thickBot="1" x14ac:dyDescent="0.4">
      <c r="A31" s="24" t="s">
        <v>29</v>
      </c>
      <c r="B31" s="23">
        <v>5</v>
      </c>
    </row>
    <row r="32" spans="1:10" ht="16" thickBot="1" x14ac:dyDescent="0.4">
      <c r="A32" s="17"/>
      <c r="B32" s="18"/>
    </row>
    <row r="33" spans="1:2" ht="16" thickBot="1" x14ac:dyDescent="0.4">
      <c r="A33" s="24" t="s">
        <v>76</v>
      </c>
      <c r="B33" s="23"/>
    </row>
    <row r="34" spans="1:2" x14ac:dyDescent="0.35">
      <c r="A34" s="30" t="s">
        <v>77</v>
      </c>
      <c r="B34" s="31">
        <v>100</v>
      </c>
    </row>
    <row r="35" spans="1:2" ht="16" thickBot="1" x14ac:dyDescent="0.4">
      <c r="A35" s="19" t="s">
        <v>78</v>
      </c>
      <c r="B35" s="20">
        <v>70</v>
      </c>
    </row>
  </sheetData>
  <mergeCells count="6">
    <mergeCell ref="A1:H1"/>
    <mergeCell ref="I2:L2"/>
    <mergeCell ref="A12:B12"/>
    <mergeCell ref="D2:F2"/>
    <mergeCell ref="G2:H2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BON DE COMMANDE</vt:lpstr>
      <vt:lpstr>PACK COMPLET</vt:lpstr>
      <vt:lpstr>PACK LIGHT</vt:lpstr>
      <vt:lpstr>TSHIRT ENTR. MANCHE COURTE</vt:lpstr>
      <vt:lpstr>TSHIRT ENTR. MANCHE LONGUE</vt:lpstr>
      <vt:lpstr>SHORT</vt:lpstr>
      <vt:lpstr>TSHIRT COTON</vt:lpstr>
      <vt:lpstr>HOODIE</vt:lpstr>
      <vt:lpstr>JKT CAPUCHE</vt:lpstr>
      <vt:lpstr>TRAINING</vt:lpstr>
      <vt:lpstr>BAGAGERIE</vt:lpstr>
      <vt:lpstr>param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Morgane DE NICOLO</cp:lastModifiedBy>
  <cp:revision>1</cp:revision>
  <dcterms:created xsi:type="dcterms:W3CDTF">2023-01-25T18:02:01Z</dcterms:created>
  <dcterms:modified xsi:type="dcterms:W3CDTF">2026-10-16T09:58:11Z</dcterms:modified>
  <dc:language>fr-CH</dc:language>
</cp:coreProperties>
</file>